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ratue\OneDrive\Stalinis kompiuteris\vvg\2023-2027\strategija\vps_ataskaita\2025\"/>
    </mc:Choice>
  </mc:AlternateContent>
  <xr:revisionPtr revIDLastSave="0" documentId="13_ncr:1_{CA75B10D-436E-44A9-8397-6BED70D1A1A4}" xr6:coauthVersionLast="47" xr6:coauthVersionMax="47" xr10:uidLastSave="{00000000-0000-0000-0000-000000000000}"/>
  <bookViews>
    <workbookView xWindow="-108" yWindow="-108" windowWidth="23256" windowHeight="12456" firstSheet="6" activeTab="17"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31" l="1"/>
  <c r="G14" i="31"/>
  <c r="G13" i="31"/>
  <c r="E10" i="14" l="1"/>
  <c r="F10" i="14"/>
  <c r="G10" i="14"/>
  <c r="H10" i="14"/>
  <c r="I10" i="14"/>
  <c r="J10" i="14"/>
  <c r="K10" i="14"/>
  <c r="L10" i="14"/>
  <c r="M10" i="14"/>
  <c r="N10"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4" i="14"/>
  <c r="F14" i="14"/>
  <c r="G14" i="14"/>
  <c r="H14" i="14"/>
  <c r="I14" i="14"/>
  <c r="J14" i="14"/>
  <c r="K14" i="14"/>
  <c r="L14" i="14"/>
  <c r="M14" i="14"/>
  <c r="N14"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F9" i="14"/>
  <c r="G9" i="14"/>
  <c r="H9" i="14"/>
  <c r="I9" i="14"/>
  <c r="J9" i="14"/>
  <c r="K9" i="14"/>
  <c r="L9" i="14"/>
  <c r="M9" i="14"/>
  <c r="N9" i="14"/>
  <c r="E9" i="14"/>
  <c r="D11" i="31" l="1"/>
  <c r="C11" i="31"/>
  <c r="F10" i="31"/>
  <c r="F11" i="31"/>
  <c r="F12" i="31"/>
  <c r="F13" i="31"/>
  <c r="F14" i="31"/>
  <c r="F15" i="31"/>
  <c r="H10" i="31"/>
  <c r="H11" i="31"/>
  <c r="H12" i="31"/>
  <c r="H13" i="31"/>
  <c r="H14" i="31"/>
  <c r="H15" i="31"/>
  <c r="E10" i="31"/>
  <c r="E11" i="31"/>
  <c r="B11" i="31" s="1"/>
  <c r="E12" i="31"/>
  <c r="E13" i="31"/>
  <c r="E14" i="31"/>
  <c r="E15" i="31"/>
  <c r="G11" i="31"/>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11" i="9"/>
  <c r="M11" i="31" s="1"/>
  <c r="T11" i="31" s="1"/>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11" i="9"/>
  <c r="C10" i="31"/>
  <c r="D10" i="31"/>
  <c r="R10" i="31" s="1"/>
  <c r="S10" i="31"/>
  <c r="T10" i="31"/>
  <c r="G10" i="31"/>
  <c r="V10" i="31"/>
  <c r="Q11" i="31"/>
  <c r="R11" i="31"/>
  <c r="C12" i="31"/>
  <c r="D12" i="31"/>
  <c r="R12" i="31" s="1"/>
  <c r="G12" i="31"/>
  <c r="C13" i="31"/>
  <c r="D13" i="31"/>
  <c r="R13" i="31" s="1"/>
  <c r="S13" i="31"/>
  <c r="T13" i="31"/>
  <c r="C14" i="31"/>
  <c r="D14" i="31"/>
  <c r="R14" i="31" s="1"/>
  <c r="C15" i="31"/>
  <c r="D15" i="31"/>
  <c r="R15" i="31" s="1"/>
  <c r="U15" i="31"/>
  <c r="D9" i="31"/>
  <c r="R9" i="31" s="1"/>
  <c r="E9" i="31"/>
  <c r="F9" i="31"/>
  <c r="G9" i="31"/>
  <c r="H9" i="31"/>
  <c r="C9" i="31"/>
  <c r="Q9" i="31" s="1"/>
  <c r="I13" i="30"/>
  <c r="I14" i="30"/>
  <c r="Q13" i="31" l="1"/>
  <c r="B13" i="31"/>
  <c r="Q15" i="31"/>
  <c r="B15" i="31"/>
  <c r="Q14" i="31"/>
  <c r="B14" i="31"/>
  <c r="Q12" i="31"/>
  <c r="B12" i="31"/>
  <c r="Q10" i="31"/>
  <c r="B10" i="31"/>
  <c r="M13" i="31"/>
  <c r="K11" i="31"/>
  <c r="J11" i="31"/>
  <c r="L11" i="31"/>
  <c r="S11" i="31" s="1"/>
  <c r="N15" i="31"/>
  <c r="O11" i="31"/>
  <c r="V11" i="31" s="1"/>
  <c r="O14" i="31"/>
  <c r="O10" i="31"/>
  <c r="N11" i="31"/>
  <c r="U11" i="31" s="1"/>
  <c r="O12" i="31"/>
  <c r="V12" i="31" s="1"/>
  <c r="M9" i="31"/>
  <c r="M15" i="31"/>
  <c r="T15" i="31" s="1"/>
  <c r="T9" i="31"/>
  <c r="V14" i="31"/>
  <c r="N12" i="31"/>
  <c r="U12" i="31" s="1"/>
  <c r="O9" i="31"/>
  <c r="V9" i="31" s="1"/>
  <c r="M10" i="31"/>
  <c r="M12" i="31"/>
  <c r="T12" i="31" s="1"/>
  <c r="O13" i="31"/>
  <c r="V13" i="31" s="1"/>
  <c r="M14" i="31"/>
  <c r="T14" i="31" s="1"/>
  <c r="O15" i="31"/>
  <c r="V15" i="31" s="1"/>
  <c r="J9" i="31"/>
  <c r="N10" i="31"/>
  <c r="U10" i="31" s="1"/>
  <c r="J13" i="31"/>
  <c r="N14" i="31"/>
  <c r="U14" i="31" s="1"/>
  <c r="J15" i="31"/>
  <c r="N9" i="31"/>
  <c r="U9" i="31" s="1"/>
  <c r="J10" i="31"/>
  <c r="J12" i="31"/>
  <c r="N13" i="31"/>
  <c r="U13" i="31" s="1"/>
  <c r="J14" i="31"/>
  <c r="B9" i="31" l="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K13" i="31" l="1"/>
  <c r="K14" i="31"/>
  <c r="K15" i="31"/>
  <c r="K9" i="31"/>
  <c r="K10" i="31"/>
  <c r="K12" i="31"/>
  <c r="L9" i="31"/>
  <c r="S9" i="31" s="1"/>
  <c r="L10" i="31"/>
  <c r="L14" i="31"/>
  <c r="S14" i="31" s="1"/>
  <c r="L13" i="3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11" i="9"/>
  <c r="BN11" i="9" s="1"/>
  <c r="C11" i="1"/>
  <c r="B10" i="17" s="1"/>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AG10" i="14"/>
  <c r="AH10" i="14"/>
  <c r="AF11" i="14"/>
  <c r="AG11" i="14"/>
  <c r="AH11" i="14"/>
  <c r="AF12" i="14"/>
  <c r="AG12" i="14"/>
  <c r="AH12" i="14"/>
  <c r="AG13" i="14"/>
  <c r="AH13" i="14"/>
  <c r="Z14" i="14"/>
  <c r="AF14" i="14"/>
  <c r="AG14" i="14"/>
  <c r="AH14" i="14"/>
  <c r="Y15" i="14"/>
  <c r="Z15" i="14"/>
  <c r="AA15" i="14"/>
  <c r="AB15" i="14"/>
  <c r="AC15" i="14"/>
  <c r="AD15" i="14"/>
  <c r="AE15" i="14"/>
  <c r="AF15" i="14"/>
  <c r="AG15" i="14"/>
  <c r="AH15" i="14"/>
  <c r="Y16" i="14"/>
  <c r="Z16" i="14"/>
  <c r="AA16" i="14"/>
  <c r="AB16" i="14"/>
  <c r="AC16" i="14"/>
  <c r="AD16" i="14"/>
  <c r="AE16" i="14"/>
  <c r="AF16" i="14"/>
  <c r="AG16" i="14"/>
  <c r="AH16" i="14"/>
  <c r="Y17" i="14"/>
  <c r="Z17" i="14"/>
  <c r="AA17" i="14"/>
  <c r="AB17" i="14"/>
  <c r="AC17" i="14"/>
  <c r="AD17" i="14"/>
  <c r="AE17" i="14"/>
  <c r="AF17" i="14"/>
  <c r="AG17" i="14"/>
  <c r="AH17" i="14"/>
  <c r="Y18" i="14"/>
  <c r="Z18" i="14"/>
  <c r="AA18" i="14"/>
  <c r="AB18" i="14"/>
  <c r="AC18" i="14"/>
  <c r="AD18" i="14"/>
  <c r="AE18" i="14"/>
  <c r="AF18" i="14"/>
  <c r="AG18" i="14"/>
  <c r="AH18" i="14"/>
  <c r="Y19" i="14"/>
  <c r="Z19" i="14"/>
  <c r="AA19" i="14"/>
  <c r="AB19" i="14"/>
  <c r="AC19" i="14"/>
  <c r="AD19" i="14"/>
  <c r="AE19" i="14"/>
  <c r="AF19" i="14"/>
  <c r="AG19" i="14"/>
  <c r="AH19" i="14"/>
  <c r="Y20" i="14"/>
  <c r="Z20" i="14"/>
  <c r="AA20" i="14"/>
  <c r="AB20" i="14"/>
  <c r="AC20" i="14"/>
  <c r="AD20" i="14"/>
  <c r="AE20" i="14"/>
  <c r="AF20" i="14"/>
  <c r="AG20" i="14"/>
  <c r="AH20" i="14"/>
  <c r="Y21" i="14"/>
  <c r="Z21" i="14"/>
  <c r="AA21" i="14"/>
  <c r="AB21" i="14"/>
  <c r="AC21" i="14"/>
  <c r="AD21" i="14"/>
  <c r="AE21" i="14"/>
  <c r="AF21" i="14"/>
  <c r="AG21" i="14"/>
  <c r="AH21" i="14"/>
  <c r="Y22" i="14"/>
  <c r="Z22" i="14"/>
  <c r="AA22" i="14"/>
  <c r="AB22" i="14"/>
  <c r="AC22" i="14"/>
  <c r="AD22" i="14"/>
  <c r="AE22" i="14"/>
  <c r="AF22" i="14"/>
  <c r="AG22" i="14"/>
  <c r="AH22" i="14"/>
  <c r="Y23" i="14"/>
  <c r="Z23" i="14"/>
  <c r="AA23" i="14"/>
  <c r="AB23" i="14"/>
  <c r="AC23" i="14"/>
  <c r="AD23" i="14"/>
  <c r="AE23" i="14"/>
  <c r="AF23" i="14"/>
  <c r="AG23" i="14"/>
  <c r="AH23" i="14"/>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AH9" i="14"/>
  <c r="AF9" i="14"/>
  <c r="AG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11"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K15" i="13" s="1"/>
  <c r="C16" i="13"/>
  <c r="D16" i="13"/>
  <c r="E16" i="13"/>
  <c r="G16" i="13"/>
  <c r="K16" i="13" s="1"/>
  <c r="C17" i="13"/>
  <c r="D17" i="13"/>
  <c r="E17" i="13"/>
  <c r="G17" i="13"/>
  <c r="K17" i="13" s="1"/>
  <c r="C18" i="13"/>
  <c r="D18" i="13"/>
  <c r="E18" i="13"/>
  <c r="G18" i="13"/>
  <c r="K18" i="13" s="1"/>
  <c r="C19" i="13"/>
  <c r="D19" i="13"/>
  <c r="Z18" i="15" s="1"/>
  <c r="E19" i="13"/>
  <c r="G19" i="13"/>
  <c r="K19" i="13" s="1"/>
  <c r="C20" i="13"/>
  <c r="D20" i="13"/>
  <c r="E20" i="13"/>
  <c r="G20" i="13"/>
  <c r="K20" i="13" s="1"/>
  <c r="C21" i="13"/>
  <c r="D21" i="13"/>
  <c r="E21" i="13"/>
  <c r="G21" i="13"/>
  <c r="K21" i="13" s="1"/>
  <c r="C22" i="13"/>
  <c r="D22" i="13"/>
  <c r="E22" i="13"/>
  <c r="G22" i="13"/>
  <c r="K22" i="13" s="1"/>
  <c r="C23" i="13"/>
  <c r="D23" i="13"/>
  <c r="E23" i="13"/>
  <c r="G23" i="13"/>
  <c r="K23" i="13" s="1"/>
  <c r="C24" i="13"/>
  <c r="D24" i="13"/>
  <c r="E24" i="13"/>
  <c r="G24" i="13"/>
  <c r="K24" i="13" s="1"/>
  <c r="C25" i="13"/>
  <c r="D25" i="13"/>
  <c r="E25" i="13"/>
  <c r="G25" i="13"/>
  <c r="K25" i="13" s="1"/>
  <c r="C26" i="13"/>
  <c r="D26" i="13"/>
  <c r="E26" i="13"/>
  <c r="G26" i="13"/>
  <c r="K26" i="13" s="1"/>
  <c r="C27" i="13"/>
  <c r="D27" i="13"/>
  <c r="Z26" i="15" s="1"/>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B23" i="15"/>
  <c r="AB25" i="15" l="1"/>
  <c r="AB21" i="15"/>
  <c r="AB17" i="15"/>
  <c r="AE28" i="12"/>
  <c r="AG28" i="12"/>
  <c r="H21" i="12"/>
  <c r="K21" i="12"/>
  <c r="AH17" i="12"/>
  <c r="AF24" i="12"/>
  <c r="AX23" i="12"/>
  <c r="AC21" i="12"/>
  <c r="AC25" i="12"/>
  <c r="AF28" i="12"/>
  <c r="I11" i="12"/>
  <c r="K13" i="12"/>
  <c r="L15" i="12"/>
  <c r="L17" i="12"/>
  <c r="L19" i="12"/>
  <c r="BA28" i="12"/>
  <c r="AD21" i="12"/>
  <c r="AG25" i="12"/>
  <c r="AG21" i="12"/>
  <c r="AE26" i="12"/>
  <c r="AD13" i="12"/>
  <c r="AH22" i="12"/>
  <c r="AF26" i="12"/>
  <c r="AD29" i="12"/>
  <c r="J12" i="12"/>
  <c r="J14" i="12"/>
  <c r="J16" i="12"/>
  <c r="J18" i="12"/>
  <c r="I20" i="12"/>
  <c r="J22" i="12"/>
  <c r="J24" i="12"/>
  <c r="J26" i="12"/>
  <c r="J28" i="12"/>
  <c r="I10" i="12"/>
  <c r="AD27" i="12"/>
  <c r="I13" i="12"/>
  <c r="H15" i="12"/>
  <c r="I19" i="12"/>
  <c r="H23" i="12"/>
  <c r="H27" i="12"/>
  <c r="M28" i="12"/>
  <c r="H11" i="12"/>
  <c r="I15" i="12"/>
  <c r="J19" i="12"/>
  <c r="J21" i="12"/>
  <c r="J25" i="12"/>
  <c r="H29" i="12"/>
  <c r="J23" i="12"/>
  <c r="J27" i="12"/>
  <c r="J29" i="12"/>
  <c r="M13" i="12"/>
  <c r="M15" i="12"/>
  <c r="M17" i="12"/>
  <c r="M19" i="12"/>
  <c r="L21" i="12"/>
  <c r="M23" i="12"/>
  <c r="L25" i="12"/>
  <c r="M27" i="12"/>
  <c r="L29" i="12"/>
  <c r="AC29" i="12"/>
  <c r="M11" i="12"/>
  <c r="H14" i="12"/>
  <c r="I16" i="12"/>
  <c r="H18" i="12"/>
  <c r="H20" i="12"/>
  <c r="M21" i="12"/>
  <c r="H24" i="12"/>
  <c r="H26" i="12"/>
  <c r="H28" i="12"/>
  <c r="M29" i="12"/>
  <c r="AG13" i="12"/>
  <c r="AE23" i="12"/>
  <c r="AH26" i="12"/>
  <c r="AH29" i="12"/>
  <c r="K12" i="12"/>
  <c r="L14" i="12"/>
  <c r="K16" i="12"/>
  <c r="K18" i="12"/>
  <c r="J20" i="12"/>
  <c r="L22" i="12"/>
  <c r="K24" i="12"/>
  <c r="K26" i="12"/>
  <c r="K28" i="12"/>
  <c r="J10" i="12"/>
  <c r="M22" i="12"/>
  <c r="L24" i="12"/>
  <c r="M26" i="12"/>
  <c r="L28" i="12"/>
  <c r="K10" i="12"/>
  <c r="AG17" i="12"/>
  <c r="AH23" i="12"/>
  <c r="H17" i="12"/>
  <c r="I21" i="12"/>
  <c r="H25" i="12"/>
  <c r="L10" i="12"/>
  <c r="J13" i="12"/>
  <c r="J17" i="12"/>
  <c r="I23" i="12"/>
  <c r="I27" i="12"/>
  <c r="H10" i="12"/>
  <c r="K25" i="12"/>
  <c r="L11" i="12"/>
  <c r="AG16" i="12"/>
  <c r="AG23" i="12"/>
  <c r="AC27" i="12"/>
  <c r="L12" i="12"/>
  <c r="M14" i="12"/>
  <c r="L16" i="12"/>
  <c r="L18" i="12"/>
  <c r="AZ23" i="12"/>
  <c r="BB28" i="12"/>
  <c r="AH13" i="12"/>
  <c r="AC18" i="12"/>
  <c r="AH21" i="12"/>
  <c r="BA24" i="12"/>
  <c r="BC29" i="12"/>
  <c r="AC19" i="12"/>
  <c r="AC22" i="12"/>
  <c r="AG24" i="12"/>
  <c r="BA16" i="12"/>
  <c r="BB25" i="12"/>
  <c r="AC11" i="12"/>
  <c r="AE15" i="12"/>
  <c r="AG19" i="12"/>
  <c r="AZ28" i="12"/>
  <c r="AY19" i="12"/>
  <c r="BC25" i="12"/>
  <c r="AD11" i="12"/>
  <c r="AG15" i="12"/>
  <c r="AH19" i="12"/>
  <c r="AC23" i="12"/>
  <c r="AD25" i="12"/>
  <c r="AE27" i="12"/>
  <c r="H12" i="12"/>
  <c r="L13" i="12"/>
  <c r="J15" i="12"/>
  <c r="I17" i="12"/>
  <c r="M18" i="12"/>
  <c r="L20" i="12"/>
  <c r="K22" i="12"/>
  <c r="I24" i="12"/>
  <c r="M25" i="12"/>
  <c r="L27" i="12"/>
  <c r="I29" i="12"/>
  <c r="M10" i="12"/>
  <c r="AZ20" i="12"/>
  <c r="AX26" i="12"/>
  <c r="AE11" i="12"/>
  <c r="AH15" i="12"/>
  <c r="AE20" i="12"/>
  <c r="AD23" i="12"/>
  <c r="AF25" i="12"/>
  <c r="AD28" i="12"/>
  <c r="I12" i="12"/>
  <c r="BB20" i="12"/>
  <c r="AY27" i="12"/>
  <c r="BC21" i="12"/>
  <c r="BV24" i="12"/>
  <c r="BB16" i="12"/>
  <c r="AZ19" i="12"/>
  <c r="AX22" i="12"/>
  <c r="BB24" i="12"/>
  <c r="AZ27" i="12"/>
  <c r="AC15" i="12"/>
  <c r="AC17" i="12"/>
  <c r="AD19" i="12"/>
  <c r="BS15" i="12"/>
  <c r="BX25" i="12"/>
  <c r="BB13" i="12"/>
  <c r="AY17" i="12"/>
  <c r="BC19" i="12"/>
  <c r="BA22" i="12"/>
  <c r="AY25" i="12"/>
  <c r="BC27" i="12"/>
  <c r="AC13" i="12"/>
  <c r="AD15" i="12"/>
  <c r="AD17" i="12"/>
  <c r="AE19" i="12"/>
  <c r="AF21" i="12"/>
  <c r="BV16" i="12"/>
  <c r="BT27" i="12"/>
  <c r="BC13" i="12"/>
  <c r="BB17" i="12"/>
  <c r="BX17" i="12"/>
  <c r="BV28" i="12"/>
  <c r="AX15" i="12"/>
  <c r="BC17" i="12"/>
  <c r="BA20" i="12"/>
  <c r="AY23" i="12"/>
  <c r="BT19" i="12"/>
  <c r="BX29" i="12"/>
  <c r="AY15" i="12"/>
  <c r="AX18" i="12"/>
  <c r="BV20" i="12"/>
  <c r="AX11" i="12"/>
  <c r="AZ15" i="12"/>
  <c r="BA18" i="12"/>
  <c r="AY21" i="12"/>
  <c r="BC23" i="12"/>
  <c r="BA26" i="12"/>
  <c r="AY29" i="12"/>
  <c r="AH11" i="12"/>
  <c r="AE16" i="12"/>
  <c r="AE18" i="12"/>
  <c r="AF20" i="12"/>
  <c r="AE22" i="12"/>
  <c r="AD24" i="12"/>
  <c r="AH25" i="12"/>
  <c r="AG27" i="12"/>
  <c r="AF29" i="12"/>
  <c r="BX21" i="12"/>
  <c r="AY11" i="12"/>
  <c r="AZ16" i="12"/>
  <c r="AX19" i="12"/>
  <c r="BB21" i="12"/>
  <c r="AZ24" i="12"/>
  <c r="AX27" i="12"/>
  <c r="BB29" i="12"/>
  <c r="AF16" i="12"/>
  <c r="AF18" i="12"/>
  <c r="AG20" i="12"/>
  <c r="AF22" i="12"/>
  <c r="AE24" i="12"/>
  <c r="AC26" i="12"/>
  <c r="AH27" i="12"/>
  <c r="AG29" i="12"/>
  <c r="J11" i="12"/>
  <c r="H13" i="12"/>
  <c r="K14" i="12"/>
  <c r="H16" i="12"/>
  <c r="K17" i="12"/>
  <c r="H19" i="12"/>
  <c r="K20" i="12"/>
  <c r="H22" i="12"/>
  <c r="L23" i="12"/>
  <c r="I25" i="12"/>
  <c r="L26" i="12"/>
  <c r="I28" i="12"/>
  <c r="K29" i="12"/>
  <c r="BT23" i="12"/>
  <c r="BV13" i="12"/>
  <c r="BT16" i="12"/>
  <c r="BV17" i="12"/>
  <c r="BX18" i="12"/>
  <c r="BT20" i="12"/>
  <c r="BV21" i="12"/>
  <c r="BX22" i="12"/>
  <c r="BT24" i="12"/>
  <c r="BV25" i="12"/>
  <c r="BX26" i="12"/>
  <c r="BT28" i="12"/>
  <c r="BV29" i="12"/>
  <c r="BA13" i="12"/>
  <c r="AY16" i="12"/>
  <c r="BA17" i="12"/>
  <c r="BC18" i="12"/>
  <c r="AY20" i="12"/>
  <c r="BA21" i="12"/>
  <c r="BC22" i="12"/>
  <c r="AY24" i="12"/>
  <c r="BA25" i="12"/>
  <c r="BC26" i="12"/>
  <c r="AY28" i="12"/>
  <c r="BA29" i="12"/>
  <c r="AF13" i="12"/>
  <c r="AD16" i="12"/>
  <c r="AF17" i="12"/>
  <c r="AH18" i="12"/>
  <c r="AD20" i="12"/>
  <c r="BU16" i="12"/>
  <c r="BW17" i="12"/>
  <c r="BS19" i="12"/>
  <c r="BU20" i="12"/>
  <c r="BW21" i="12"/>
  <c r="BS23" i="12"/>
  <c r="BU24" i="12"/>
  <c r="BW25" i="12"/>
  <c r="BS27" i="12"/>
  <c r="BU28" i="12"/>
  <c r="BW29" i="12"/>
  <c r="BS11" i="12"/>
  <c r="BW13" i="12"/>
  <c r="BT11" i="12"/>
  <c r="BX13" i="12"/>
  <c r="BT15" i="12"/>
  <c r="BU11" i="12"/>
  <c r="BU15" i="12"/>
  <c r="BW16" i="12"/>
  <c r="BS18" i="12"/>
  <c r="BU19" i="12"/>
  <c r="BW20" i="12"/>
  <c r="BS22" i="12"/>
  <c r="BU23" i="12"/>
  <c r="BW24" i="12"/>
  <c r="BS26" i="12"/>
  <c r="BU27" i="12"/>
  <c r="BW28" i="12"/>
  <c r="AZ11" i="12"/>
  <c r="BV11" i="12"/>
  <c r="BV15" i="12"/>
  <c r="BX16" i="12"/>
  <c r="BT18" i="12"/>
  <c r="BV19" i="12"/>
  <c r="BX20" i="12"/>
  <c r="BT22" i="12"/>
  <c r="BV23" i="12"/>
  <c r="BX24" i="12"/>
  <c r="BT26" i="12"/>
  <c r="BV27" i="12"/>
  <c r="BX28" i="12"/>
  <c r="BA11" i="12"/>
  <c r="BA15" i="12"/>
  <c r="BC16" i="12"/>
  <c r="AY18" i="12"/>
  <c r="BA19" i="12"/>
  <c r="BC20" i="12"/>
  <c r="AY22" i="12"/>
  <c r="BA23" i="12"/>
  <c r="BC24" i="12"/>
  <c r="AY26" i="12"/>
  <c r="BA27" i="12"/>
  <c r="BC28" i="12"/>
  <c r="AF11" i="12"/>
  <c r="AF15" i="12"/>
  <c r="AH16" i="12"/>
  <c r="AD18" i="12"/>
  <c r="AF19" i="12"/>
  <c r="AH20" i="12"/>
  <c r="AD22" i="12"/>
  <c r="AF23" i="12"/>
  <c r="AH24" i="12"/>
  <c r="AD26" i="12"/>
  <c r="AF27" i="12"/>
  <c r="AH28" i="12"/>
  <c r="K11" i="12"/>
  <c r="M12" i="12"/>
  <c r="I14" i="12"/>
  <c r="K15" i="12"/>
  <c r="M16" i="12"/>
  <c r="I18" i="12"/>
  <c r="K19" i="12"/>
  <c r="M20" i="12"/>
  <c r="I22" i="12"/>
  <c r="K23" i="12"/>
  <c r="M24" i="12"/>
  <c r="I26" i="12"/>
  <c r="K27" i="12"/>
  <c r="BW11" i="12"/>
  <c r="BS13" i="12"/>
  <c r="BW15" i="12"/>
  <c r="BS17" i="12"/>
  <c r="BU18" i="12"/>
  <c r="BW19" i="12"/>
  <c r="BS21" i="12"/>
  <c r="BU22" i="12"/>
  <c r="BW23" i="12"/>
  <c r="BS25" i="12"/>
  <c r="BU26" i="12"/>
  <c r="BW27" i="12"/>
  <c r="BS29" i="12"/>
  <c r="BB11" i="12"/>
  <c r="AX13" i="12"/>
  <c r="BB15" i="12"/>
  <c r="AX17" i="12"/>
  <c r="AZ18" i="12"/>
  <c r="BB19" i="12"/>
  <c r="AX21" i="12"/>
  <c r="AZ22" i="12"/>
  <c r="BB23" i="12"/>
  <c r="AX25" i="12"/>
  <c r="AZ26" i="12"/>
  <c r="BB27" i="12"/>
  <c r="AX29" i="12"/>
  <c r="AG11" i="12"/>
  <c r="BX11" i="12"/>
  <c r="BT13" i="12"/>
  <c r="BX15" i="12"/>
  <c r="BT17" i="12"/>
  <c r="BV18" i="12"/>
  <c r="BX19" i="12"/>
  <c r="BT21" i="12"/>
  <c r="BV22" i="12"/>
  <c r="BX23" i="12"/>
  <c r="BT25" i="12"/>
  <c r="BV26" i="12"/>
  <c r="BX27" i="12"/>
  <c r="BT29" i="12"/>
  <c r="BC11" i="12"/>
  <c r="AY13" i="12"/>
  <c r="BC15" i="12"/>
  <c r="BU13" i="12"/>
  <c r="BS16" i="12"/>
  <c r="BU17" i="12"/>
  <c r="BW18" i="12"/>
  <c r="BS20" i="12"/>
  <c r="BU21" i="12"/>
  <c r="BW22" i="12"/>
  <c r="BS24" i="12"/>
  <c r="BU25" i="12"/>
  <c r="BW26" i="12"/>
  <c r="BS28" i="12"/>
  <c r="BU29" i="12"/>
  <c r="AZ13" i="12"/>
  <c r="AX16" i="12"/>
  <c r="AZ17" i="12"/>
  <c r="BB18" i="12"/>
  <c r="AX20" i="12"/>
  <c r="AZ21" i="12"/>
  <c r="BB22" i="12"/>
  <c r="AX24" i="12"/>
  <c r="AZ25" i="12"/>
  <c r="BB26" i="12"/>
  <c r="AX28" i="12"/>
  <c r="AZ29" i="12"/>
  <c r="AE13" i="12"/>
  <c r="AC16" i="12"/>
  <c r="AE17" i="12"/>
  <c r="AG18" i="12"/>
  <c r="AC20" i="12"/>
  <c r="AE21" i="12"/>
  <c r="AG22" i="12"/>
  <c r="AC24" i="12"/>
  <c r="AE25" i="12"/>
  <c r="AG26" i="12"/>
  <c r="AC28" i="12"/>
  <c r="AE29" i="12"/>
  <c r="G8" i="14"/>
  <c r="C19" i="11"/>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Q21" i="12"/>
  <c r="O24" i="12"/>
  <c r="S26" i="12"/>
  <c r="Q29" i="12"/>
  <c r="O22" i="12"/>
  <c r="S24" i="12"/>
  <c r="Q27" i="12"/>
  <c r="P10" i="12"/>
  <c r="S22" i="12"/>
  <c r="Q25" i="12"/>
  <c r="O28" i="12"/>
  <c r="T10"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R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10" i="14"/>
  <c r="W28" i="14"/>
  <c r="V27" i="14"/>
  <c r="X25" i="14"/>
  <c r="W24" i="14"/>
  <c r="X21" i="14"/>
  <c r="W20" i="14"/>
  <c r="X17" i="14"/>
  <c r="V16" i="14"/>
  <c r="U28" i="14"/>
  <c r="Q24" i="14"/>
  <c r="T19" i="14"/>
  <c r="R17" i="14"/>
  <c r="P15" i="14"/>
  <c r="K8" i="14"/>
  <c r="E8" i="14"/>
  <c r="M8" i="14"/>
  <c r="AG8" i="14" s="1"/>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CD28" i="12"/>
  <c r="BI28" i="12"/>
  <c r="BJ28"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AM27" i="12"/>
  <c r="AJ24" i="12"/>
  <c r="BJ29" i="12"/>
  <c r="BF28" i="12"/>
  <c r="BJ26" i="12"/>
  <c r="BI25" i="12"/>
  <c r="BF24" i="12"/>
  <c r="BG22" i="12"/>
  <c r="BI20" i="12"/>
  <c r="BG17" i="12"/>
  <c r="CD27" i="12"/>
  <c r="BE27" i="12"/>
  <c r="CB16" i="12"/>
  <c r="AL29" i="12"/>
  <c r="AK27" i="12"/>
  <c r="AM21" i="12"/>
  <c r="BI29" i="12"/>
  <c r="BI27" i="12"/>
  <c r="BI23" i="12"/>
  <c r="BF22" i="12"/>
  <c r="BF20" i="12"/>
  <c r="CB27" i="12"/>
  <c r="BG29" i="12"/>
  <c r="BF26" i="12"/>
  <c r="BE25" i="12"/>
  <c r="BE24" i="12"/>
  <c r="BJ22" i="12"/>
  <c r="BH21" i="12"/>
  <c r="BG19" i="12"/>
  <c r="BE17" i="12"/>
  <c r="CD29" i="12"/>
  <c r="CB28" i="12"/>
  <c r="BZ27" i="12"/>
  <c r="CD21" i="12"/>
  <c r="CB29" i="12"/>
  <c r="BZ28" i="12"/>
  <c r="CB26" i="12"/>
  <c r="BZ26" i="12"/>
  <c r="CD24" i="12"/>
  <c r="CB23" i="12"/>
  <c r="BZ21" i="12"/>
  <c r="AL23" i="12"/>
  <c r="AO16" i="12"/>
  <c r="AO29" i="12"/>
  <c r="AK28" i="12"/>
  <c r="AN26" i="12"/>
  <c r="AJ25" i="12"/>
  <c r="AN22" i="12"/>
  <c r="AJ20" i="12"/>
  <c r="AJ16" i="12"/>
  <c r="BE28" i="12"/>
  <c r="BG27" i="12"/>
  <c r="BI26" i="12"/>
  <c r="BE26" i="12"/>
  <c r="BG25" i="12"/>
  <c r="BG24" i="12"/>
  <c r="BH23" i="12"/>
  <c r="BI22" i="12"/>
  <c r="BI21" i="12"/>
  <c r="BG20" i="12"/>
  <c r="BH18" i="12"/>
  <c r="BE16" i="12"/>
  <c r="CD25" i="12"/>
  <c r="CB24" i="12"/>
  <c r="BZ23" i="12"/>
  <c r="BZ20" i="12"/>
  <c r="AJ28" i="12"/>
  <c r="AM26" i="12"/>
  <c r="AK24" i="12"/>
  <c r="AK22" i="12"/>
  <c r="AM19"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J29" i="12"/>
  <c r="AL28" i="12"/>
  <c r="AN27" i="12"/>
  <c r="AJ27" i="12"/>
  <c r="AL26" i="12"/>
  <c r="AM25" i="12"/>
  <c r="AN24" i="12"/>
  <c r="AN23" i="12"/>
  <c r="AO22" i="12"/>
  <c r="AJ22" i="12"/>
  <c r="AN20" i="12"/>
  <c r="AL19" i="12"/>
  <c r="AM17" i="12"/>
  <c r="BF21" i="12"/>
  <c r="BH20" i="12"/>
  <c r="BJ19" i="12"/>
  <c r="BE19" i="12"/>
  <c r="BE18" i="12"/>
  <c r="BF17" i="12"/>
  <c r="BG16" i="12"/>
  <c r="BZ17" i="12"/>
  <c r="CA16" i="12"/>
  <c r="AO25" i="12"/>
  <c r="AK25" i="12"/>
  <c r="AM24" i="12"/>
  <c r="AO23" i="12"/>
  <c r="AK23" i="12"/>
  <c r="AM22" i="12"/>
  <c r="AO21" i="12"/>
  <c r="AK21" i="12"/>
  <c r="AM20" i="12"/>
  <c r="AO19" i="12"/>
  <c r="AK19" i="12"/>
  <c r="AK18" i="12"/>
  <c r="AL17" i="12"/>
  <c r="AM16" i="12"/>
  <c r="CC16" i="12"/>
  <c r="CA17" i="12"/>
  <c r="CE17" i="12"/>
  <c r="CC18" i="12"/>
  <c r="CA19" i="12"/>
  <c r="BF16" i="12"/>
  <c r="BJ16" i="12"/>
  <c r="BH17" i="12"/>
  <c r="BF18" i="12"/>
  <c r="BJ18" i="12"/>
  <c r="BH19" i="12"/>
  <c r="AL16" i="12"/>
  <c r="AJ17" i="12"/>
  <c r="AN17" i="12"/>
  <c r="AL18" i="12"/>
  <c r="AJ19" i="12"/>
  <c r="AN21" i="12"/>
  <c r="AJ21" i="12"/>
  <c r="AL20" i="12"/>
  <c r="AN19" i="12"/>
  <c r="AO18" i="12"/>
  <c r="AJ18" i="12"/>
  <c r="AK17" i="12"/>
  <c r="AK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Y9" i="12" l="1"/>
  <c r="H12" i="17"/>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55" i="9" l="1"/>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S16" i="9" s="1"/>
  <c r="BJ16" i="9"/>
  <c r="BP16" i="9" s="1"/>
  <c r="BI16" i="9"/>
  <c r="BO16" i="9" s="1"/>
  <c r="BG16" i="9"/>
  <c r="BK15" i="9"/>
  <c r="BS15" i="9" s="1"/>
  <c r="BJ15" i="9"/>
  <c r="BP15" i="9" s="1"/>
  <c r="BI15" i="9"/>
  <c r="BO15" i="9" s="1"/>
  <c r="BG15" i="9"/>
  <c r="BK14" i="9"/>
  <c r="BS14" i="9" s="1"/>
  <c r="BJ14" i="9"/>
  <c r="BP14" i="9" s="1"/>
  <c r="BI14" i="9"/>
  <c r="BO14" i="9" s="1"/>
  <c r="BG14" i="9"/>
  <c r="BK13" i="9"/>
  <c r="BS13" i="9" s="1"/>
  <c r="BJ13" i="9"/>
  <c r="BP13" i="9" s="1"/>
  <c r="BI13" i="9"/>
  <c r="BO13" i="9" s="1"/>
  <c r="BG13" i="9"/>
  <c r="BK12" i="9"/>
  <c r="BJ12" i="9"/>
  <c r="BI12" i="9"/>
  <c r="BG12" i="9"/>
  <c r="BK11" i="9"/>
  <c r="BJ11" i="9"/>
  <c r="BI11" i="9"/>
  <c r="BG11" i="9"/>
  <c r="BV14" i="12" l="1"/>
  <c r="BS14" i="12"/>
  <c r="BT14" i="12"/>
  <c r="BX14" i="12"/>
  <c r="BU14" i="12"/>
  <c r="BW14" i="12"/>
  <c r="BS10" i="12"/>
  <c r="BW10" i="12"/>
  <c r="BT10" i="12"/>
  <c r="BU10" i="12"/>
  <c r="BV10" i="12"/>
  <c r="BX10" i="12"/>
  <c r="AD12" i="12"/>
  <c r="AG12" i="12"/>
  <c r="AF12" i="12"/>
  <c r="AE12" i="12"/>
  <c r="AC12" i="12"/>
  <c r="AH12" i="12"/>
  <c r="BW12" i="12"/>
  <c r="BS12" i="12"/>
  <c r="BT12" i="12"/>
  <c r="BU12" i="12"/>
  <c r="BX12" i="12"/>
  <c r="BV12" i="12"/>
  <c r="AY10" i="12"/>
  <c r="AZ10" i="12"/>
  <c r="BA10" i="12"/>
  <c r="BC10" i="12"/>
  <c r="BB10" i="12"/>
  <c r="AX10" i="12"/>
  <c r="BB12" i="12"/>
  <c r="AX12" i="12"/>
  <c r="BC12" i="12"/>
  <c r="AY12" i="12"/>
  <c r="BA12" i="12"/>
  <c r="AZ12" i="12"/>
  <c r="AD10" i="12"/>
  <c r="AG10" i="12"/>
  <c r="AC10" i="12"/>
  <c r="AE10" i="12"/>
  <c r="AF10" i="12"/>
  <c r="AH10" i="12"/>
  <c r="AX14" i="12"/>
  <c r="BB14" i="12"/>
  <c r="BC14" i="12"/>
  <c r="BA14" i="12"/>
  <c r="AZ14" i="12"/>
  <c r="AF14" i="12"/>
  <c r="AG14" i="12"/>
  <c r="AC14" i="12"/>
  <c r="AE14" i="12"/>
  <c r="AH14" i="12"/>
  <c r="BS11" i="9"/>
  <c r="CD10" i="12"/>
  <c r="BZ10" i="12"/>
  <c r="CA10" i="12"/>
  <c r="CE10" i="12"/>
  <c r="CB10" i="12"/>
  <c r="CB12" i="12"/>
  <c r="CI12" i="12" s="1"/>
  <c r="CC12" i="12"/>
  <c r="CJ12" i="12" s="1"/>
  <c r="CA12" i="12"/>
  <c r="CH12" i="12" s="1"/>
  <c r="CE12" i="12"/>
  <c r="CL12" i="12" s="1"/>
  <c r="CD12" i="12"/>
  <c r="CK12" i="12" s="1"/>
  <c r="BZ12" i="12"/>
  <c r="CC13" i="12"/>
  <c r="CJ13" i="12" s="1"/>
  <c r="CA13" i="12"/>
  <c r="CH13" i="12" s="1"/>
  <c r="BZ13" i="12"/>
  <c r="CE13" i="12"/>
  <c r="CL13" i="12" s="1"/>
  <c r="CB13" i="12"/>
  <c r="CI13" i="12" s="1"/>
  <c r="CA15" i="12"/>
  <c r="CH15" i="12" s="1"/>
  <c r="CD15" i="12"/>
  <c r="CK15" i="12" s="1"/>
  <c r="BZ15" i="12"/>
  <c r="CE15" i="12"/>
  <c r="CL15" i="12" s="1"/>
  <c r="CC15" i="12"/>
  <c r="CJ15" i="12" s="1"/>
  <c r="CB15" i="12"/>
  <c r="CI15" i="12" s="1"/>
  <c r="BO11" i="9"/>
  <c r="AJ10" i="12" s="1"/>
  <c r="AO10" i="12"/>
  <c r="AV10" i="12" s="1"/>
  <c r="AM10" i="12"/>
  <c r="AT10" i="12" s="1"/>
  <c r="AK10" i="12"/>
  <c r="AR10" i="12" s="1"/>
  <c r="AN10" i="12"/>
  <c r="AU10" i="12" s="1"/>
  <c r="AL10" i="12"/>
  <c r="AS10" i="12" s="1"/>
  <c r="BP11" i="9"/>
  <c r="BE10" i="12"/>
  <c r="BJ10" i="12"/>
  <c r="BF10" i="12"/>
  <c r="BI10" i="12"/>
  <c r="BH10" i="12"/>
  <c r="BG10" i="12"/>
  <c r="BG12" i="12"/>
  <c r="BN12" i="12" s="1"/>
  <c r="BH12" i="12"/>
  <c r="BO12" i="12" s="1"/>
  <c r="BI12" i="12"/>
  <c r="BP12" i="12" s="1"/>
  <c r="BF12" i="12"/>
  <c r="BM12" i="12" s="1"/>
  <c r="BE12" i="12"/>
  <c r="BJ12" i="12"/>
  <c r="BQ12" i="12" s="1"/>
  <c r="BJ15" i="12"/>
  <c r="BQ15" i="12" s="1"/>
  <c r="BF15" i="12"/>
  <c r="BM15" i="12" s="1"/>
  <c r="BI15" i="12"/>
  <c r="BP15" i="12" s="1"/>
  <c r="BE15" i="12"/>
  <c r="BG15" i="12"/>
  <c r="BN15" i="12" s="1"/>
  <c r="BH15" i="12"/>
  <c r="BO15" i="12" s="1"/>
  <c r="BP12" i="9"/>
  <c r="BE11" i="12"/>
  <c r="BH11" i="12"/>
  <c r="BO11" i="12" s="1"/>
  <c r="BF11" i="12"/>
  <c r="BM11" i="12" s="1"/>
  <c r="BI11" i="12"/>
  <c r="BP11" i="12" s="1"/>
  <c r="BJ11" i="12"/>
  <c r="BQ11" i="12" s="1"/>
  <c r="BI13" i="12"/>
  <c r="BP13" i="12" s="1"/>
  <c r="BF13" i="12"/>
  <c r="BM13" i="12" s="1"/>
  <c r="BJ13" i="12"/>
  <c r="BQ13" i="12" s="1"/>
  <c r="BH13" i="12"/>
  <c r="BO13" i="12" s="1"/>
  <c r="BG13" i="12"/>
  <c r="BN13" i="12" s="1"/>
  <c r="BE13" i="12"/>
  <c r="BI14" i="12"/>
  <c r="BP14" i="12" s="1"/>
  <c r="BH14" i="12"/>
  <c r="BO14" i="12" s="1"/>
  <c r="BF14" i="12"/>
  <c r="BM14" i="12" s="1"/>
  <c r="BG14" i="12"/>
  <c r="BN14" i="12" s="1"/>
  <c r="BE14" i="12"/>
  <c r="BS12" i="9"/>
  <c r="CA11" i="12" s="1"/>
  <c r="CH11" i="12" s="1"/>
  <c r="BZ11" i="12"/>
  <c r="CC11" i="12"/>
  <c r="CJ11" i="12" s="1"/>
  <c r="CB11" i="12"/>
  <c r="CI11" i="12" s="1"/>
  <c r="CD11" i="12"/>
  <c r="CK11" i="12" s="1"/>
  <c r="CE11" i="12"/>
  <c r="CL11" i="12" s="1"/>
  <c r="CD14" i="12"/>
  <c r="CK14" i="12" s="1"/>
  <c r="CB14" i="12"/>
  <c r="CI14" i="12" s="1"/>
  <c r="BZ14" i="12"/>
  <c r="CA14" i="12"/>
  <c r="CH14" i="12" s="1"/>
  <c r="CC14" i="12"/>
  <c r="CJ14" i="12" s="1"/>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N15" i="12"/>
  <c r="AU15"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AY14" i="12" l="1"/>
  <c r="AW14" i="12" s="1"/>
  <c r="AD14" i="12"/>
  <c r="AD9" i="12" s="1"/>
  <c r="H10" i="8"/>
  <c r="J14" i="6"/>
  <c r="CC10" i="12"/>
  <c r="CC9" i="12" s="1"/>
  <c r="CJ9" i="12" s="1"/>
  <c r="CE14" i="12"/>
  <c r="CL14" i="12" s="1"/>
  <c r="W13" i="14"/>
  <c r="Q13" i="14"/>
  <c r="AA13" i="14" s="1"/>
  <c r="P13" i="14"/>
  <c r="Z13" i="14" s="1"/>
  <c r="U13" i="14"/>
  <c r="AE13" i="14" s="1"/>
  <c r="V13" i="14"/>
  <c r="AF13" i="14" s="1"/>
  <c r="Y13" i="14"/>
  <c r="T13" i="14"/>
  <c r="AD13" i="14" s="1"/>
  <c r="S13" i="14"/>
  <c r="AC13" i="14" s="1"/>
  <c r="X13" i="14"/>
  <c r="R13" i="14"/>
  <c r="AB13" i="14" s="1"/>
  <c r="BG11" i="12"/>
  <c r="BN11" i="12" s="1"/>
  <c r="BC9" i="12"/>
  <c r="Y10" i="14"/>
  <c r="Q10" i="14"/>
  <c r="AA10" i="14" s="1"/>
  <c r="P10" i="14"/>
  <c r="Z10" i="14" s="1"/>
  <c r="U10" i="14"/>
  <c r="AE10" i="14" s="1"/>
  <c r="T10" i="14"/>
  <c r="AD10" i="14" s="1"/>
  <c r="R10" i="14"/>
  <c r="AB10" i="14" s="1"/>
  <c r="S10" i="14"/>
  <c r="AC10" i="14" s="1"/>
  <c r="W10" i="14"/>
  <c r="X10" i="14"/>
  <c r="V10" i="14"/>
  <c r="BR13" i="12"/>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AW13" i="12"/>
  <c r="CD13" i="12"/>
  <c r="CK13" i="12" s="1"/>
  <c r="AQ10" i="12"/>
  <c r="AI10" i="12"/>
  <c r="AP10" i="12" s="1"/>
  <c r="AB11" i="12"/>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H10" i="12"/>
  <c r="CA9" i="12"/>
  <c r="CH9" i="12" s="1"/>
  <c r="BV9" i="12"/>
  <c r="BJ14" i="12"/>
  <c r="BQ14" i="12" s="1"/>
  <c r="BL11" i="12"/>
  <c r="BL15" i="12"/>
  <c r="BD15" i="12"/>
  <c r="BK15" i="12" s="1"/>
  <c r="BL12" i="12"/>
  <c r="BD12" i="12"/>
  <c r="BK12" i="12" s="1"/>
  <c r="BM10" i="12"/>
  <c r="BF9" i="12"/>
  <c r="BM9" i="12" s="1"/>
  <c r="CG13" i="12"/>
  <c r="CG12" i="12"/>
  <c r="BY12" i="12"/>
  <c r="BS9" i="12"/>
  <c r="BR10" i="12"/>
  <c r="I9" i="13" s="1"/>
  <c r="BT9" i="12"/>
  <c r="BX9" i="12"/>
  <c r="BR14" i="12"/>
  <c r="I13" i="13" s="1"/>
  <c r="K13" i="13" s="1"/>
  <c r="CG14" i="12"/>
  <c r="BR11" i="12"/>
  <c r="I10" i="13" s="1"/>
  <c r="K10" i="13" s="1"/>
  <c r="CG11" i="12"/>
  <c r="BY11" i="12"/>
  <c r="BL14" i="12"/>
  <c r="BN10" i="12"/>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B13" i="12"/>
  <c r="AM12" i="12"/>
  <c r="AM9" i="12" s="1"/>
  <c r="AT9" i="12" s="1"/>
  <c r="AB12" i="12"/>
  <c r="AJ9" i="12"/>
  <c r="AQ9" i="12" s="1"/>
  <c r="AI11" i="12"/>
  <c r="AP11" i="12" s="1"/>
  <c r="AC9"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AY9" i="12" l="1"/>
  <c r="BY14" i="12"/>
  <c r="CF14" i="12" s="1"/>
  <c r="CJ10" i="12"/>
  <c r="BG9" i="12"/>
  <c r="BN9" i="12" s="1"/>
  <c r="BD11" i="12"/>
  <c r="BK11" i="12" s="1"/>
  <c r="BY10" i="12"/>
  <c r="H9" i="13" s="1"/>
  <c r="J9" i="13" s="1"/>
  <c r="AW15" i="12"/>
  <c r="AW9" i="12" s="1"/>
  <c r="V8" i="14"/>
  <c r="AF8" i="14" s="1"/>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H13" i="13" l="1"/>
  <c r="J13" i="13" s="1"/>
  <c r="CF10" i="12"/>
  <c r="CF13" i="12"/>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Aistė Bacienė</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 ref="S6" authorId="1" shapeId="0" xr:uid="{F5477385-98A6-4574-9480-DF11035EFB4D}">
      <text>
        <r>
          <rPr>
            <b/>
            <sz val="9"/>
            <color indexed="81"/>
            <rFont val="Tahoma"/>
            <family val="2"/>
            <charset val="186"/>
          </rPr>
          <t>Aistė Bacienė:</t>
        </r>
        <r>
          <rPr>
            <sz val="9"/>
            <color indexed="81"/>
            <rFont val="Tahoma"/>
            <family val="2"/>
            <charset val="186"/>
          </rPr>
          <t xml:space="preserve">
VPS tema: Viešųjų paslaugų socialinėje ir turizmo srityse gerinimas.</t>
        </r>
      </text>
    </comment>
    <comment ref="BD6" authorId="1" shapeId="0" xr:uid="{90712D9C-D4FD-48B7-B79D-5EEF6A27201A}">
      <text>
        <r>
          <rPr>
            <b/>
            <sz val="9"/>
            <color indexed="81"/>
            <rFont val="Tahoma"/>
            <family val="2"/>
            <charset val="186"/>
          </rPr>
          <t>Aistė Bacienė:</t>
        </r>
        <r>
          <rPr>
            <sz val="9"/>
            <color indexed="81"/>
            <rFont val="Tahoma"/>
            <family val="2"/>
            <charset val="186"/>
          </rPr>
          <t xml:space="preserve">
unikalių dalyvių skaičius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<sst xmlns="http://schemas.openxmlformats.org/spreadsheetml/2006/main" count="2280" uniqueCount="816">
  <si>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</si>
  <si>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</si>
  <si>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</si>
  <si>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</si>
  <si>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</si>
  <si>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</si>
  <si>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</si>
  <si>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</si>
  <si>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</si>
  <si>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</si>
  <si>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</si>
  <si>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</si>
  <si>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</si>
  <si>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</si>
  <si>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</si>
  <si>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</si>
  <si>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</si>
  <si>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</si>
  <si>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</si>
  <si>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</si>
  <si>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</si>
  <si>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</si>
  <si>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</si>
  <si>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</si>
  <si>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</si>
  <si>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</si>
  <si>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</si>
  <si>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</si>
  <si>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</si>
  <si>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</si>
  <si>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</si>
  <si>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</si>
  <si>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</si>
  <si>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</si>
  <si>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</si>
  <si>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</si>
  <si>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</si>
  <si>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</si>
  <si>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</si>
  <si>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</si>
  <si>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</si>
  <si>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</si>
  <si>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</si>
  <si>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</si>
  <si>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</si>
  <si>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</si>
  <si>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</si>
  <si>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</si>
  <si>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</si>
  <si>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</si>
  <si>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</si>
  <si>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</si>
  <si>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</si>
  <si>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</si>
  <si>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</si>
  <si>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</si>
  <si>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</si>
  <si>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</si>
  <si>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</si>
  <si>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</si>
  <si>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</si>
  <si>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</si>
  <si>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</si>
  <si>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</si>
  <si>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</si>
  <si>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</si>
  <si>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</si>
  <si>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</si>
  <si>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</si>
  <si>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</si>
  <si>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</si>
  <si>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</si>
  <si>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</si>
  <si>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</si>
  <si>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</si>
  <si>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</si>
  <si>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</si>
  <si>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</si>
  <si>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</si>
  <si>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</si>
  <si>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</si>
  <si>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</si>
  <si>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</si>
  <si>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</si>
  <si>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</si>
  <si>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</si>
  <si>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</si>
  <si>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</si>
  <si>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</si>
  <si>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</si>
  <si>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</si>
  <si>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</si>
  <si>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</si>
  <si>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</si>
  <si>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</si>
  <si>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</si>
  <si>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</si>
  <si>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</si>
  <si>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</si>
  <si>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</si>
  <si>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</si>
  <si>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</si>
  <si>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</si>
  <si>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</si>
  <si>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</si>
  <si>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</si>
  <si>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</si>
  <si>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</si>
  <si>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</si>
  <si>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</si>
  <si>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</si>
  <si>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</si>
  <si>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</si>
  <si>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</si>
  <si>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</si>
  <si>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</si>
  <si>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</si>
  <si>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</si>
  <si>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</si>
  <si>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</si>
  <si>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</si>
  <si>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</si>
  <si>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</si>
  <si>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</si>
  <si>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</si>
  <si>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</si>
  <si>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</si>
  <si>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</si>
  <si>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</si>
  <si>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</si>
  <si>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</si>
  <si>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</si>
  <si>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</si>
  <si>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</si>
  <si>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</si>
  <si>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</si>
  <si>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</si>
  <si>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</si>
  <si>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</si>
  <si>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</si>
  <si>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</si>
  <si>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</si>
  <si>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</si>
  <si>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</si>
  <si>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</si>
  <si>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</si>
  <si>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</si>
  <si>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</si>
  <si>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</si>
  <si>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</si>
  <si>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</si>
  <si>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</si>
  <si>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</si>
  <si>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</si>
  <si>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</si>
  <si>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</si>
  <si>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</si>
  <si>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</si>
  <si>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</si>
  <si>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</si>
  <si>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</si>
  <si>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</si>
  <si>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</si>
  <si>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</si>
  <si>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</si>
  <si>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</si>
  <si>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</si>
  <si>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</si>
  <si>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</si>
  <si>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</si>
  <si>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</si>
  <si>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</si>
  <si>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</si>
  <si>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</si>
  <si>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</si>
  <si>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</si>
  <si>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</si>
  <si>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</si>
  <si>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</si>
  <si>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</si>
  <si>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</si>
  <si>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</si>
  <si>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</si>
  <si>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</si>
  <si>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</si>
  <si>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</si>
  <si>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</si>
  <si>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</si>
  <si>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</si>
  <si>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</si>
  <si>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</si>
  <si>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</si>
  <si>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</si>
  <si>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</si>
  <si>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</si>
  <si>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</si>
  <si>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</si>
  <si>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</si>
  <si>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</si>
  <si>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</si>
  <si>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</si>
  <si>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</si>
  <si>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</si>
  <si>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</si>
  <si>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</si>
  <si>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</si>
  <si>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</si>
  <si>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</si>
  <si>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</si>
  <si>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</si>
  <si>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</si>
  <si>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</si>
  <si>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</si>
  <si>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</si>
  <si>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</si>
  <si>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</si>
  <si>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</si>
  <si>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</si>
  <si>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</si>
  <si>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</si>
  <si>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</si>
  <si>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</si>
  <si>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</si>
  <si>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</si>
  <si>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</si>
  <si>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</si>
  <si>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</si>
  <si>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</si>
  <si>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</si>
  <si>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</si>
  <si>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</si>
  <si>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</si>
  <si>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</si>
  <si>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</si>
  <si>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</si>
  <si>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</si>
  <si>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</si>
  <si>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</si>
  <si>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</si>
  <si>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</si>
  <si>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</si>
  <si>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</si>
  <si>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</si>
  <si>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</si>
  <si>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</si>
  <si>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</si>
  <si>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</si>
  <si>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</si>
  <si>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</si>
  <si>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</si>
  <si>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</si>
  <si>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</si>
  <si>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</si>
  <si>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</si>
  <si>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</si>
  <si>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</si>
  <si>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</si>
  <si>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</si>
  <si>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</si>
  <si>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</si>
  <si>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</si>
  <si>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</si>
  <si>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</si>
  <si>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</si>
  <si>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</si>
  <si>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</si>
  <si>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</si>
  <si>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</si>
  <si>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</si>
  <si>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</si>
  <si>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</si>
  <si>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</si>
  <si>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</si>
  <si>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</si>
  <si>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</si>
  <si>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</si>
  <si>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</si>
  <si>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</si>
  <si>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</si>
  <si>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</si>
  <si>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</si>
  <si>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</si>
  <si>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</si>
  <si>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</si>
  <si>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</si>
  <si>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</si>
  <si>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</si>
  <si>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</si>
  <si>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</si>
  <si>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</si>
  <si>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</si>
  <si>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</si>
  <si>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</si>
  <si>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</si>
  <si>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</si>
  <si>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</si>
  <si>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</si>
  <si>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</si>
  <si>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</si>
  <si>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</si>
  <si>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</si>
  <si>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</si>
  <si>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</si>
  <si>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</si>
  <si>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</si>
  <si>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</si>
  <si>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</si>
  <si>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</si>
  <si>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</si>
  <si>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</si>
  <si>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</si>
  <si>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</si>
  <si>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</si>
  <si>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</si>
  <si>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</si>
  <si>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</si>
  <si>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</si>
  <si>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</si>
  <si>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</si>
  <si>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</si>
  <si>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</si>
  <si>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</si>
  <si>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</si>
  <si>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</si>
  <si>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</si>
  <si>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</si>
  <si>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</si>
  <si>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</si>
  <si>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</si>
  <si>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</si>
  <si>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</si>
  <si>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</si>
  <si>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</si>
  <si>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</si>
  <si>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</si>
  <si>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</si>
  <si>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</si>
  <si>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</si>
  <si>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</si>
  <si>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</si>
  <si>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</si>
  <si>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</si>
  <si>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</si>
  <si>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</si>
  <si>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</si>
  <si>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</si>
  <si>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</si>
  <si>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</si>
  <si>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</si>
  <si>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</si>
  <si>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</si>
  <si>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</si>
  <si>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</si>
  <si>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</si>
  <si>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</si>
  <si>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</si>
  <si>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</si>
  <si>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</si>
  <si>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</si>
  <si>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</si>
  <si>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</si>
  <si>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</si>
  <si>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</si>
  <si>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</si>
  <si>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</si>
  <si>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</si>
  <si>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</si>
  <si>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</si>
  <si>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</si>
  <si>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</si>
  <si>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</si>
  <si>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</si>
  <si>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</si>
  <si>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</si>
  <si>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</si>
  <si>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</si>
  <si>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</si>
  <si>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</si>
  <si>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</si>
  <si>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</si>
  <si>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</si>
  <si>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</si>
  <si>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</si>
  <si>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</si>
  <si>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</si>
  <si>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</si>
  <si>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</si>
  <si>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</si>
  <si>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</si>
  <si>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</si>
  <si>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</si>
  <si>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</si>
  <si>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</si>
  <si>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</si>
  <si>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</si>
  <si>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</si>
  <si>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</si>
  <si>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</si>
  <si>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</si>
  <si>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</si>
  <si>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</si>
  <si>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</si>
  <si>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</si>
  <si>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</si>
  <si>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</si>
  <si>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</si>
  <si>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</si>
  <si>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</si>
  <si>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</si>
  <si>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</si>
  <si>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</si>
  <si>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</si>
  <si>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</si>
  <si>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</si>
  <si>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</si>
  <si>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</si>
  <si>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</si>
  <si>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</si>
  <si>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</si>
  <si>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</si>
  <si>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</si>
  <si>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</si>
  <si>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</si>
  <si>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</si>
  <si>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</si>
  <si>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</si>
  <si>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</si>
  <si>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</si>
  <si>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</si>
  <si>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</si>
  <si>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</si>
  <si>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</si>
  <si>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</si>
  <si>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</si>
  <si>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</si>
  <si>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</si>
  <si>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</si>
  <si>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</si>
  <si>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</si>
  <si>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</si>
  <si>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</si>
  <si>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</si>
  <si>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</si>
  <si>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</si>
  <si>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</si>
  <si>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</si>
  <si>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</si>
  <si>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</si>
  <si>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</si>
  <si>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</si>
  <si>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</si>
  <si>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</si>
  <si>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</si>
  <si>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</si>
  <si>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</si>
  <si>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</si>
  <si>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</si>
  <si>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</si>
  <si>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</si>
  <si>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</si>
  <si>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</si>
  <si>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</si>
  <si>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</si>
  <si>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</si>
  <si>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</si>
  <si>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</si>
  <si>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</si>
  <si>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</si>
  <si>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</si>
  <si>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</si>
  <si>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</si>
  <si>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</si>
  <si>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</si>
  <si>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</si>
  <si>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</si>
  <si>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</si>
  <si>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</si>
  <si>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</si>
  <si>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</si>
  <si>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</si>
  <si>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</si>
  <si>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</si>
  <si>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</si>
  <si>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</si>
  <si>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</si>
  <si>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</si>
  <si>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</si>
  <si>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</si>
  <si>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</si>
  <si>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</si>
  <si>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</si>
  <si>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</si>
  <si>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</si>
  <si>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</si>
  <si>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</si>
  <si>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</si>
  <si>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</si>
  <si>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</si>
  <si>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</si>
  <si>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</si>
  <si>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</si>
  <si>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</si>
  <si>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</si>
  <si>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</si>
  <si>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</si>
  <si>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</si>
  <si>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</si>
  <si>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</si>
  <si>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</si>
  <si>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</si>
  <si>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</si>
  <si>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</si>
  <si>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</si>
  <si>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</si>
  <si>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</si>
  <si>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</si>
  <si>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</si>
  <si>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</si>
  <si>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</si>
  <si>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</si>
  <si>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</si>
  <si>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</si>
  <si>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</si>
  <si>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</si>
  <si>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</si>
  <si>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</si>
  <si>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</si>
  <si>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</si>
  <si>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</si>
  <si>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</si>
  <si>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</si>
  <si>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</si>
  <si>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</si>
  <si>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</si>
  <si>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</si>
  <si>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</si>
  <si>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</si>
  <si>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</si>
  <si>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</si>
  <si>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</si>
  <si>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</si>
  <si>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</si>
  <si>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</si>
  <si>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</si>
  <si>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</si>
  <si>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</si>
  <si>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</si>
  <si>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</si>
  <si>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</si>
  <si>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</si>
  <si>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</si>
  <si>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</si>
  <si>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</si>
  <si>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</si>
  <si>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</si>
  <si>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</si>
  <si>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</si>
  <si>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</si>
  <si>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</si>
  <si>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</si>
  <si>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</si>
  <si>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</si>
  <si>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</si>
  <si>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</si>
  <si>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</si>
  <si>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</si>
  <si>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</si>
  <si>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</si>
  <si>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</si>
  <si>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</si>
  <si>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</si>
  <si>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</si>
  <si>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</si>
  <si>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</si>
  <si>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</si>
  <si>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</si>
  <si>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</si>
  <si>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</si>
  <si>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</si>
  <si>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</si>
  <si>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</si>
  <si>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</si>
  <si>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</si>
  <si>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</si>
  <si>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</si>
  <si>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</si>
  <si>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</si>
  <si>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</si>
  <si>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</si>
  <si>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</si>
  <si>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</si>
  <si>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</si>
  <si>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</si>
  <si>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</si>
  <si>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</si>
  <si>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</si>
  <si>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</si>
  <si>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</si>
  <si>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</si>
  <si>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</si>
  <si>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</si>
  <si>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</si>
  <si>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</si>
  <si>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</si>
  <si>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</si>
  <si>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</si>
  <si>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</si>
  <si>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</si>
  <si>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</si>
  <si>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</si>
  <si>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</si>
  <si>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</si>
  <si>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</si>
  <si>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</si>
  <si>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</si>
  <si>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</si>
  <si>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</si>
  <si>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</si>
  <si>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</si>
  <si>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</si>
  <si>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</si>
  <si>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</si>
  <si>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</si>
  <si>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</si>
  <si>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</si>
  <si>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</si>
  <si>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</si>
  <si>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</si>
  <si>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</si>
  <si>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</si>
  <si>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</si>
  <si>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</si>
  <si>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</si>
  <si>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</si>
  <si>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</si>
  <si>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</si>
  <si>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</si>
  <si>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</si>
  <si>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</si>
  <si>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</si>
  <si>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</si>
  <si>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</si>
  <si>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</si>
  <si>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</si>
  <si>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</si>
  <si>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</si>
  <si>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</si>
  <si>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</si>
  <si>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</si>
  <si>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</si>
  <si>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</si>
  <si>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</si>
  <si>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</si>
  <si>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</si>
  <si>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</si>
  <si>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</si>
  <si>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</si>
  <si>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</si>
  <si>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</si>
  <si>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</si>
  <si>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</si>
  <si>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</si>
  <si>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</si>
  <si>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</si>
  <si>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</si>
  <si>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</si>
  <si>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</si>
  <si>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</si>
  <si>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</si>
  <si>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</si>
  <si>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</si>
  <si>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</si>
  <si>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</si>
  <si>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</si>
  <si>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</si>
  <si>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</si>
  <si>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</si>
  <si>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</si>
  <si>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</si>
  <si>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</si>
  <si>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</si>
  <si>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</si>
  <si>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</si>
  <si>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</si>
  <si>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</si>
  <si>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</si>
  <si>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</si>
  <si>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</si>
  <si>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</si>
  <si>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</si>
  <si>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</si>
  <si>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</si>
  <si>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</si>
  <si>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</si>
  <si>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</si>
  <si>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</si>
  <si>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</si>
  <si>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Vaikų ir senjorų dienos užimtumo paslaugų plėtra</t>
  </si>
  <si>
    <t>Turizmo organizavimo gerinimas</t>
  </si>
  <si>
    <t>Bendruomeninio verslo kūrimas ir plėtra</t>
  </si>
  <si>
    <t>Bendruomeniškumo stiprinimas</t>
  </si>
  <si>
    <t>KALV-LEADER-20VVG-08-01</t>
  </si>
  <si>
    <t>KALV-LEADER-20VVG-08-02</t>
  </si>
  <si>
    <t>KALV-LEADER-20VVG-03-03</t>
  </si>
  <si>
    <t>KALV-LEADER-20VVG-07-04</t>
  </si>
  <si>
    <t>KALV-LEADER-20VVG-09-05</t>
  </si>
  <si>
    <t>Esamas nuokrypis yra todėl, kad kvietimas Nr. 1 buvo paskelbtas 2024-12-06, o jo galiojimo pabaiga numatyta 2025-01-06. Taip pat kvietimas Nr. 2 paskelbtas 2024-12-13 ir galiojo iki 2025-01-13. Todėl 2024 m. paraiškų nebuvo gauta ir patvirtinta. Rengiant ataskaitą 2025 m. pagal paskelbtus kvietimus, buvo gauta 2 paraiškos, kurių bendra prašoma suma yra 61093,77 Eur.</t>
  </si>
  <si>
    <t xml:space="preserve">Vaikų iš socialinę atskirtį patiriančių šeimų dalis nuo visų lankančių vaikų dienos centrus </t>
  </si>
  <si>
    <t xml:space="preserve">Senjorų užimtumo veiklų skaičius </t>
  </si>
  <si>
    <t xml:space="preserve">Turistų skaičius Kalvarijos savivaldybės apgyvendinimo įstaigose </t>
  </si>
  <si>
    <t xml:space="preserve">Naujai sukurtų ar rekonstruotų turizmo infrastruktūros objektų  skaičius </t>
  </si>
  <si>
    <t xml:space="preserve">VVG lėšomis sukurtų darbo vietų skaičius </t>
  </si>
  <si>
    <t xml:space="preserve">Naujų paslaugų, skirtų gyventojų ir/ar turistų poreikių tenkinimui, skaičius </t>
  </si>
  <si>
    <t xml:space="preserve">Bendruomenių, vykdančių bendruomeninį verslą, skaičius </t>
  </si>
  <si>
    <t xml:space="preserve">VVG lėšomis sukurtų darbo vietų skaičius bendruomeninėse organizacijose </t>
  </si>
  <si>
    <t xml:space="preserve">Bendruomeniškumo stiprinimo projektai, parengti VPS lėšomis </t>
  </si>
  <si>
    <t xml:space="preserve">Bendruomeniškumo stiprinimo projektuose, įgyvendintuose VVG lėšomis, dalyvaujančių kaimo bendruomenių skaičius </t>
  </si>
  <si>
    <t>VPS įgyvendinimo laikotarpiu Kalvarijos VVG valdymo organas išlaikys proporcingą pilietinės visuomenės, verslo ir vietos valdžios atstovavimą.</t>
  </si>
  <si>
    <t>Kalvarijos VVG taryba sudaryta iš pilietinės visuomenės (45,45 proc.), verslo (36,36 proc.) ir vietos valdžios (18,18 proc.) atstovų.
Suorganizuoti 2 tarybos posėdžiai:
1. 2024-12-06 ,,Dėl kvietimo Nr. 1 dokumentų tvirtinimo Kalvarijos vietos veiklos grupės 2023-2027 m. vietos plėtros strategijos priemonei „Ne žemės ūkio verslo kūrimas ir plėtra“ Nr. KALV-LEADER-20VVG-03-03".
2. 2024-12-12 ,,Dėl kvietimo Nr. 2 dokumentų tvirtinimo Kalvarijos vietos veiklos grupės 2023-2027 m. vietos plėtros strategijos priemonei „Bendruomeniškumo stiprinimas“ Nr. KALV-LEADER-20VVG-09-05".
Nė viena interesų grupė neturėjo 50 ir daugiau procentų balsų.</t>
  </si>
  <si>
    <t xml:space="preserve">1. Rengiant kvietimus teikti vietos projektams dokumentacija bus skelbiama Kalvarijos VVG interneto svetainėje https://kalvarijosvvg.lt/ socialinio tinklo Facebook paskyroje https://www.facebook.com/kalvarijosvvg/).
2. Atliekant surinktų vietos projektų vertinimą, informacija apie atskirų vertinimo etapų rezultatus bus skelbiama interneto svetainėje https://kalvarijosvvg.lt/ ir Facebook paskyroje. </t>
  </si>
  <si>
    <t xml:space="preserve">Visi vietos projektai parengti pagal VPS priemones turės prisidėti prie aplinkosaugos, klimato kaitos pokyčių švelninimo ir prisitaikymo, tausaus gamtos išteklių valdymo. </t>
  </si>
  <si>
    <t>1. VVG viešins veiklas interneto svetainėje ir socialiniuose tinkluose, plati informacijos skaida sudarys sąlygas užtikrinti informacijos apie vietos plėtros strategiją prieinamumą ir galimybes visiems galimiems kaimo plėtros dalyviams prisidėti įgyvendinant vietos plėtros strategijos tikslus.
2. Siekiant tinkamai panaudoti vietos išteklius bei užtikrinti vietos interesų grupių bendradarbiavimą buvo pasirinktos kelios sritys: numatyta skatinti verslumą ir darbo vietų kūrimą.</t>
  </si>
  <si>
    <t>1. Svetainėje www.kalvarijosvvg.lt ir socialiniame tinkle https://www.facebook.com/kalvarijosvvg viešinama informacija apie Kalvarijos vietos veiklos grupės 2023-2027 m. vietos plėtros strategijos įgyvendinimą: strategija, numatomas kvietimų grafikas, kvietimų dokumentai ir kt.
2. Paskelbtas Kvietimas Nr. 1 pagal priemonę „Ne žemės ūkio verslo kūrimas ir plėtra“, kuri skatina naujo verslo kūrimą arba esamo verslo plėtrą bei kurianti darbo vietas.</t>
  </si>
  <si>
    <t>Įgyvendinant VPS, Kalvarijos VVG sieks įtraukti jaunus žmones į VVG valdymo organo veiklą. Kalvarijos VVG valdyboje yra jaunų žmonių, todėl jų atstovavimas valdyboje užtikrins, kad jaunimo interesai būtų atstovaujami konstruktyviai, svarbiausiuose VPS administravimo ir įgyvendinimo procesuose.</t>
  </si>
  <si>
    <t>Kalvarijos VVG taryboje yra 2 jauni asmenys iki 29 m.</t>
  </si>
  <si>
    <t>Organizuojant VVG valdymo organo darbą: bus užtikrinamas lyčių lygybės principas bei valdymo organo narių nediskriminavimas dėl rasės arba etninės kilmės, religijos arba tikėjimo, negalios, amžiaus arba seksualinės orientacijos ir bus išlaikomos lygios vyrų ir moterų galimybės (40:60, tai yra, mažiausiai 40 proc. nesvarbu, kurios lyties atstovų VVG valdybos sudėtyje);</t>
  </si>
  <si>
    <t>Kalvarijos VVG taryboje išlaikomos lygios vyrų irmoterų santykis: moterų 45,45 proc., o vyrų 54,55 proc.).</t>
  </si>
  <si>
    <t>Aiškinamasis stendas</t>
  </si>
  <si>
    <t xml:space="preserve">   -</t>
  </si>
  <si>
    <t>Informacinis-mokomasis renginys pagal kvietimo Nr. 1 priemonę „Ne žemės ūkio verslo kūrimas ir plėtra“, Nr. KALV-LEADER-20VVG-03-03</t>
  </si>
  <si>
    <t>Informacinis-mokomasis renginys pagal Kvietimo Nr. 2 priemonę ,,Bendruomeniškumo stiprinimas” Nr. KALV-LEADER-20VVG-09-05</t>
  </si>
  <si>
    <t xml:space="preserve">www.kalvarijosvvg.lt </t>
  </si>
  <si>
    <t xml:space="preserve">Planuojamas paraiškų priėmimo pagal "Kalvarijos vietos plėtros grupės vietos plėtros 2023-2027 m. strategijos" priemones grafikas 2024 m. </t>
  </si>
  <si>
    <t xml:space="preserve">Planuojamas paraiškų priėmimo pagal "Kalvarijos vietos plėtros grupės vietos plėtros 2023-2027 m. strategijos" priemones grafikas 2025 m. </t>
  </si>
  <si>
    <t>Kvietimo Nr. 1 (VPS priemonė ,,Ne žemės ūkio verslo kūrimas ir plėtra“ Nr. KALV-LEADER-20VVG-03-03) dokumentai</t>
  </si>
  <si>
    <t>Kvietimo Nr. 2 (VPS priemonė „Bendruomeniškumo stiprinimas” Nr. KALV-LEADER-20VVG-09-05) dokumentai</t>
  </si>
  <si>
    <t xml:space="preserve">Teisės aktai </t>
  </si>
  <si>
    <t>Viešinimo taisyklės, kita naudinga informacija</t>
  </si>
  <si>
    <t>Kvietimas į informacinį-mokomąjį renginį pagal Kvietimo Nr. 1 (,,Ne žemės ūkio verslo kūrimas ir plėtra“ Nr. KALV-LEADER-20VVG-03-03) priemonę</t>
  </si>
  <si>
    <t>Kvietimas į informacinį-mokomąjį renginį pagal Kvietimo Nr. 2 (,,Bendruomeniškumo stiprinimas” Nr. KALV-LEADER-20VVG-09-05) priemonę</t>
  </si>
  <si>
    <t xml:space="preserve">www.facebook.com/kalvarijosvvg/ </t>
  </si>
  <si>
    <t>Informacija apie įgyvendinamą Kalvarijos vietos veiklos grupės 2023-2027 m. vietos plėtros strategiją</t>
  </si>
  <si>
    <t xml:space="preserve">www.facebook.com/kalvarijosvvg/  </t>
  </si>
  <si>
    <t>Informacija apie organizuojamą informacinį-mokomąjį renginį pagal kvietimo Nr. 1 priemonę „Ne žemės ūkio verslo kūrimas ir plėtra“, Nr. KALV-LEADER-20VVG-03-03</t>
  </si>
  <si>
    <t xml:space="preserve">www.facebook.com/kalvarijosvvg/   </t>
  </si>
  <si>
    <t xml:space="preserve">Informacija apie organizuojamą informacinį-mokomąjį renginį pagal kvietimo Nr. 2  priemonę „Bendruomeniškumo stiprinimas” Nr. KALV-LEADER-20VVG-09-05) </t>
  </si>
  <si>
    <t xml:space="preserve">www.facebook.com/kalvarijosvvg/    </t>
  </si>
  <si>
    <t>Informacija apie paraiškų priėmimo pagal ,,Kalvarijos vietos veiklos grupės vietos plėtros 2023 – 2027 m. strategijos“ priemones grafiką 2025 m.</t>
  </si>
  <si>
    <t xml:space="preserve">www.suduvosgidas.lt </t>
  </si>
  <si>
    <t>Kvietimas Nr. 1 (VPS priemonė ,,Ne žemės ūkio verslo kūrimas ir plėtra“ Nr. KALV-LEADER-20VVG-03-03)</t>
  </si>
  <si>
    <t xml:space="preserve">Kvietimas Nr. 2 (VPS priemonė „Bendruomeniškumo stiprinimas” Nr. KALV-LEADER-20VVG-09-05) </t>
  </si>
  <si>
    <t>1. Dalyvauta VVG tinklo organizuojamuose susitikimuose bei renginiuose, dalinamasi patirtimi su kolegomis.
2. Dalyvauta nuotoliniuose susitikimuose, pasitarimuose su Žemės ūkio ministerijos ir Nacionalinės mokėjimo agentūros atstovais.</t>
  </si>
  <si>
    <t>Paskelbti kvietimas rinkti paraiškas, kurios prisidėtų prie aplinkosaugos, klimato kaitos pokyčių švelninimo ir prisitaikymo, tausaus gamtos išteklių valdymo:
1. 2024-12-06 kvietimas Nr. 1 priemonei „Ne žemės ūkio verslo kūrimas ir plėtra“;
2. 2024-12-13 kvietimas Nr. 2 priemonei ,,Bendruomeniškumo stiprinimas".</t>
  </si>
  <si>
    <t>Kalvarijos VVG</t>
  </si>
  <si>
    <t>Visuomeninė organizacija Liubavo bendruomenė</t>
  </si>
  <si>
    <t>KALV-LEADER-09-2-1</t>
  </si>
  <si>
    <t>20VS-PV-25-2-00016-PR001</t>
  </si>
  <si>
    <t>Kartu su kaimynu</t>
  </si>
  <si>
    <t>juridinis asmuo</t>
  </si>
  <si>
    <t>Sangrūdos kaimo bendruomenė</t>
  </si>
  <si>
    <t>Drauge aktyviai ir kūrybiškai</t>
  </si>
  <si>
    <t>KALV-LEADER-09-2-2</t>
  </si>
  <si>
    <t>20VS-PV-25-2-00017-PR001</t>
  </si>
  <si>
    <t>Paramos administravimas</t>
  </si>
  <si>
    <t>ne</t>
  </si>
  <si>
    <t>Rodikliai nesuplanuoti.</t>
  </si>
  <si>
    <t>Kituose projektuose nedalyvavome</t>
  </si>
  <si>
    <t>Projektų neįgyvendinome</t>
  </si>
  <si>
    <t>https://suduvosgidas.lt/kalvarijos-vvg-kviecia-teikti-vietos-projektus-pagal-priemone-vaiku-ir-senjoru-dienos-uzimtumo-paslaugu-pletra/</t>
  </si>
  <si>
    <t>Informacijos apie kvietimus Nr. 5 skelbimas el. portale www.suduvosgidas.lt.</t>
  </si>
  <si>
    <t>Potencialių projektų pareiškėjų konsultavimas biure, telefonu</t>
  </si>
  <si>
    <t>Apskaita nevedama.</t>
  </si>
  <si>
    <t>VVG administracijos darbuotojai dalyvavo VVG tinklo organizuotuose nuotoliniuose mokymuose iir seminaruose.</t>
  </si>
  <si>
    <t>Interneto svetainės www.kalvarijosvvg.lt palaikymas ir priežiūra. Informacijos apie VPS įgyvendinimo eigą talpinimas interneto svetainėje (kvietimų grafikai, kvietimų dokumentai ir rezultatai, įgyvendinami projektai, protokolai, ataskaitos ir kt.)</t>
  </si>
  <si>
    <t xml:space="preserve">Facebook paskyros www.facebook.com/kalvarijosvvg administravimas, informacijos apie VPS įgyvendinimo eigą talpinimas </t>
  </si>
  <si>
    <t>https://www.facebook.com/kalvarijosvvg</t>
  </si>
  <si>
    <t>Sveteinėje neturime duomenų analitiko, todėl statistikos negalime pateikti</t>
  </si>
  <si>
    <t>Duomenų neturime</t>
  </si>
  <si>
    <t>10238 puslapio peržiūros</t>
  </si>
  <si>
    <t>Esamas nuokrypis yra todėl, kad:
1. Kvietimas Nr. 3 paskelbtas nuo 2025-07-07 iki 2025-08-08, kvietimui skirta 150 000,00 Eur, gauta viena paraiška už 45 279,00 Eur, bet paraiška buvo atmesta projekto tinkamumo vertinime.  
2. Kvietimas Nr. 4 paskelbtas nuo 2025-07-07 iki 2025-08-08, kvietimui skirta 30 584,00 Eur, tačiau nebuvo gauta nei viena paraiška.
3. Kvietimas Nr. 5 paskelbtas nuo 2025-08-08 iki 2025-09-15, kvietimui skirta 75 000,00 Eur, gauta viena paraiška už 74 954,57 Eur, projekto tinkamuo vertinimas dar nėra baigtas.  
4. Kvietimas Nr. 6 paskelbtas nuo 2025-11-28 iki 2025-12-31, kvietimui skirta 329 721,00 Eur, tačiau gautos dvi paraiškos už 116 220,77 Eur, vyksta projektų atrankos vertinimas. 
5. Kvietimas Nr. 7 paskelbtas nuo 2025-11-28 iki 2025-12-31, kvietimui skirta  30 584,00 Eur, gauta viena paraiška už 27 759,60 Eur, projekto tinkamumo vertinimas nėra baigtas.</t>
  </si>
  <si>
    <t>https://kalvarijosvvg.lt/2025/06/12/kvietimas-nr-3-teikti-vietos-projektus/
https://kalvarijosvvg.lt/2025/06/12/kvietimas-nr-4-teikti-vietos-projektus/
https://kalvarijosvvg.lt/2025/07/17/kvietimas-nr-5-teikti-vietos-projektus/
https://kalvarijosvvg.lt/2025/11/10/kvietimas-nr-6-teikti-vietos-projektus/
https://kalvarijosvvg.lt/2025/11/10/kvietimas-nr-7-teikti-vietos-projektus/
https://www.facebook.com/kalvarijosvvg</t>
  </si>
  <si>
    <t>https://kalvarijosvvg.lt/2025/07/09/vyks-kvietimo-nr-3-informacinis-mokomasis-renginys/
https://kalvarijosvvg.lt/2025/07/09/vyks-kvietimo-nr-4-informacinis-mokomasis-renginys/
https://kalvarijosvvg.lt/2025/08/11/vyks-kvietimo-nr-5-informacinis-mokomasis-renginys/
https://kalvarijosvvg.lt/2025/11/28/vyks-kvietimo-nr-6-informacinis-mokomasis-renginys/
https://kalvarijosvvg.lt/2025/11/28/vyks-kvietimo-nr-7-informacinis-mokomasis-renginys/</t>
  </si>
  <si>
    <t xml:space="preserve">https://kalvarijosvvg.lt/2023-2027-strategija/
https://kalvarijosvvg.lt/kvietimo-dokumentai/2023-2027-m-strategijos-dokumentai/
https://kalvarijosvvg.lt/projektai/
https://kalvarijosvvg.lt/veikla/valdybos-posedziu-protokolai/ </t>
  </si>
  <si>
    <t>1. Vietos gyventojų, nevyriausybinių organizacijų, verslo ir valdžios atstovų bendradarbiavimas ir veikimas kartu užtikrina tolygią, integruotą Kalvarijos VVG teritorijos plėtrą. 2. Siekiant tinkamai panaudoti vietos išteklius bei užtikrinti vietos interesų grupių bendradarbiavimą buvo pasirinktos kelios sritys: numatyta skatinti verslumą ir darbo vietų kūrimą, kuriant bei plėtojant verslą atsižvelgti į vietos gyventojų poreikius, pirmiausia – užimtumo ir gyventojams aktualių viešųjų ir kitų paslaugų. 
3. Skatinti socialinį verslą, bendruomeninį verslą, skatinti NVO institucinius gebėjimus teikti paslaugas ir kurti partnerystę. 
4. VVG viešins veiklas interneto svetainėje ir socialiniuose tinkluose, plati informacijos skaida sudarys sąlygas užtikrinti informacijos apie vietos plėtros strategiją prieinamumą ir galimybes visiems galimiems kaimo plėtros dalyviams prisidėti įgyvendinant vietos plėtros strategijos tikslus.</t>
  </si>
  <si>
    <t>1. Kalvarijos VVG ketina įtraukti į atskirus VPS įgyvendinimo procesus bendruomenines organizacijas, kitas NVO, taip pat kitus pilietinės visuomenės, verslo ir vietos valdžios atstovus, veikiančius Kalvarijos VVG teritorijoje. Vietos projektų tvirtinimas vyks Kalvarijos VVG valdymo organo posėdžiuose. Valdymo organas sudarytas iš Kalvarijos VVG teritorijos bendruomenės išrinktų atstovų, kurie atstovauja pilietinės visuomenės, verslo ir vietos valdžios sektoriams, bei atstovaujamos teritorijos interesams, todėl rengiant bei tvirtinant kvietimų teikti vietos projektų paraiškas dokumentaciją, tvirtinant projektus, bus atsižvelgiama į visos Kalvarijos VVG teritorijos bendruomenės poreikius.
2. Rengiant kvietimus teikti vietos projektams dokumentacija bus skelbiama Kalvarijos VVG interneto svetainėje https://kalvarijosvvg.lt/ socialinio tinklo Facebook paskyroje https://www.facebook.com/ kalvarijosvvg/), o taip pat VVG nariai skleis informaciją asmeniškai. 
3. Atliekant surinktų vietos projektų vertinimą, informacija apie atskirų vertinimo etapų rezultatus bus skelbiama interneto svetainėje https://kalvarijosvvg.lt/ ir Facebook paskyroje. Čia taip pat bus pristatomi VPS įgyvendinimo rezultatai. 
4. Kalvarijos VVG neatsiribos nuo vietos bendruomenės įgyvendinant VPS kontrolę ir stebėseną. Kiekvienais metais visuotiniame Kalvarijos VVG narių susirinkime bus pristatomi VPS įgyvendinimo rezultatai, atsižvelgiama į įgyvendinimo procesui bei jo kokybei išsakytas pastabas. 
5. VPS įgyvendinimo stebėseną vykdys Kalvarijos VVG bendruomenės išrinkti atstovai, kurie stebėdami VPS įgyvendinimo procesą bei įsiklausydami į Kalvarijos VVG teritorijos bendruomenės poreikius bei lūkesčius, teiks aktualias pastabas ir svarbius patarimus VPS įgyvendinimo procesui. 
6. Vykdant VVG teritorijos gyventojų aktyvinimo veiklas: organizuojant mokymus bei informacinius renginius, bus atsižvelgiama į vietos bendruomenės išsakytą poreikį šioms VVG teikiamoms paslaugoms. Kalvarijos VVG, įvertindama vietos projektų įgyvendinimo kokybę, aktyvinimo veiklas orientuos į sritis, kuriose bus jaučiamos didžiausias poreikis.</t>
  </si>
  <si>
    <t>1. Suorganizuoti 7 VVG tarybos posėdžiai, kurių metu sėkmingai derinti įvairių sektorių atstovų interesai.
2. Paskelbti kvietimas Nr. 3 ir Nr. 6 pagal priemonę „Ne žemės ūkio verslo kūrimas ir plėtra“, kuri skatina naujo verslo kūrimą arba esamo verslo plėtrą bei kurianti darbo vietas.
3. Paskelbtas kvietimas Nr. 5, pagal priemonę ,,Vaikų ir senjorų dienos užimtumo paslaugų plėtra", kuri skatina NVO institucinius gebėjimus teikti paslaugas ir kurti partnerystę.
4. Svetainėje www.kalvarijosvvg.lt ir socialiniame tinkle https://www.facebook.com/kalvarijosvvg viešinama informacija apie Kalvarijos vietos veiklos grupės 2023-2027 m. vietos plėtros strategijos įgyvendinimą: strategija, numatomas kvietimų grafikas, kvietimų dokumentai ir kt.</t>
  </si>
  <si>
    <t>Informacijos apie kvietimus Nr. 3, Nr. 4, Nr. 5, Nr. 6 ir Nr. 7 skelbimas VVG interneto svetainėje ir soc. tinklo Facebook paskyroje ,,Kalvarijos vietos veiklos grupė".</t>
  </si>
  <si>
    <t>Kvietimų Nr. 3, Nr. 4, Nr. 5, Nr. 6 ir Nr. 7 Informaciniai - mokomieji renginiai paraiškų teikėjams.</t>
  </si>
  <si>
    <t>Informacija apie kvietimus Nr.3, Nr.4, Nr.5, Nr.6 ir Nr.7, informacinius renginius, VP vertinimo eigą, organiuojamus PAK posėdžius, VPS įgyvendinimo dokumentai (kvietimų grafikai, kvietimų dokumentai ir rezultatai, įgyvendinami projektai, protokolai, ataskaitos ir kt.).</t>
  </si>
  <si>
    <t>Informacija apie kvietimus Nr.3, Nr.4, Nr.5, Nr.6 ir Nr.7, informacinius renginius, VPS įgyvendinimo informacija (kvietimų grafikai, įgyvendinami projektai ir kt.).</t>
  </si>
  <si>
    <t>Kvietimas Nr.5 (VPS priemonė „Vaikų ir senjorų dienos užimtumo paslaugų plėtra” Nr. KALV-LEADER-20VVG-08-01).</t>
  </si>
  <si>
    <t xml:space="preserve">Informacija apie Kvietimą Nr.2 (VPS priemonė „Bendruomeniškumo stiprinimas” Nr. KALV-LEADER-20VVG-09-05) </t>
  </si>
  <si>
    <t>Informacija apie Kvietimą Nr.1 (VPS priemonė ,,Ne žemės ūkio verslo kūrimas ir plėtra“ Nr. KALV-LEADER-20VVG-03-03)</t>
  </si>
  <si>
    <t>1. VPS įgyvendinimo laikotarpiu Kalvarijos VVG valdymo organas išlaikys proporcingą pilietinės visuomenės, verslo ir vietos valdžios atstovavimą. 
2. Įgyvendinant VPS bus organizuojami susitikimai su vietos bendruomenėmis siekiant pristatyti VPS įgyvendinimo eigą, paskatinti vykdyti vietos projektus. Į susitikimus bus kviečiami pilietinės visuomenės, verslo ir vietos valdžios atstovai. 
3. Į VPS įgyvendinimo stebėseną ir kontrolę bus įtraukiami pilietinės visuomenės, verslo ir vietos valdžios atstovai. 
4. Į gyventojų aktyvinimo veiklas bus įtraukiami pilietinės visuomenės, verslo ir vietos valdžios atstovai.</t>
  </si>
  <si>
    <t xml:space="preserve"> 1. VVG svetainėje ir socialinio tinklo paskyroje paskelbta: kvietimų Nr.3, Nr.4, Nr.5, Nr.6 ir Nr.7 dokumentacija. Informacija apie informacinius-mokomuosius renginius pagal paskelbtus kvietimus, informacija apie gautas ir užregistruotas paraiškas.
2. Vietos projektų, kuriems pritariama ir rekomenduojama perduoti į kitą vertinimo etapą, sąrašas. 
3. Teikiamos nuolatinės konsultacijos Kalvarijos VVG būstinėje, telefonu, susitikimuose su pareiškėjais.</t>
  </si>
  <si>
    <t>1. Kalvarijos VVG taryba sudaryta iš pilietinės visuomenės (45,45 proc.), verslo (36,36 proc.) ir vietos valdžios (18,18 proc.) atstovų. Suorganizuoti 7 tarybos posėdžiai, kuriuose buvo patvirtinta VPS metinė įgyvendinimo ataskaita už 2024 m., kvietimų Nr.3, Nr.4, Nr.5, Nr.6 ir Nr.7 dokumentai. Nė viena interesų grupė neturėjo 50 ir daugiau procentų balsų.
2. Su vietos bendruomenių, verslo ir valdžios atstovais buvo susitinkama informaciniuose - mokomosiuose renginiuose paraiškų teikėjams, kuriuose jie buvo supažindinti su VPS, jos įgyvendinimo eiga, paskatinti teikti projektus bei supažindinti su reikalavimais jiems.
3.  Pilietinės visuomenės, verslo ir vietos valdžios atstovai yra VVG nariais, taip pat įtraukti į VVG tarybos bei VPS įgyvendinimo valdymo ir stebėsenos grupės sudėtis. Jie susipažįsta ir/ar tvirtina VPS metines įgyvendinimo ataskaitas, kvietimo dolumentais, teikia pasiūlymus.</t>
  </si>
  <si>
    <t xml:space="preserve">Dalyvaujant VVG tinkle numatoma inicijuoti VPS įgyvendinimui aktualių klausimų sprendimus, dalyvauti susitikimuose, dalintis gerąja patirtimi, dalyvauti VVG tinklo projektų įgyvendinime. </t>
  </si>
  <si>
    <t>1. Įgyvendinant VPS, Kalvarijos VVG didelį dėmesį numato skirti informacinių technologijų taikymui ir inovatyvių sprendimų įgyvendinimui socialinių paslaugų teikimo ir turizmo organizavimo gerinimo srityse. 
2. Visi vietos projektai parengti pagal VPS priemones turės prisidėti prie aplinkosaugos, klimato kaitos pokyčių švelninimo ir prisitaikymo, tausaus gamtos išteklių valdymo. 
3. Aplinkosaugos, klimato kaitos pokyčių švelninimą ir prisitaikymą, tausaus gamtos išteklių valdymą, inovacijas ir skaitmenizavimą į kraštą atnešantys projektai bus viešinami pasitelkiant VVG svetainę, Facebook paskyrą, partnerių informacinius kanalus.</t>
  </si>
  <si>
    <t>1. 2025-08-08 paskelbtas kvietimas Nr.5 rinkti paraiškas pagal priemonę ,,Vaikų ir senjorų dienos užimtumo paslaugų plėtra", kurios prisidėtų informacinių technologijų taikymui ir inovatyvių sprendimų įgyvendinimo socialinių paslaugų teikimo srityje. 
2. Paskelbti kvietimai rinkti paraiškas, kurios prisidėtų prie aplinkosaugos, klimato kaitos pokyčių švelninimo ir prisitaikymo, tausaus gamtos išteklių valdymo: 2025-07-07 kvietimas Nr.3 priemonei „Ne žemės ūkio verslo kūrimas ir plėtra“, 2025-07-07 kvietimas Nr.4 priemonei ,,Bendruomeniškumo stiprinimas", 2025-11-28 kvietimas Nr.6 priemonei „Ne žemės ūkio verslo kūrimas ir plėtra“, 2025-11-28 kvietimas Nr.7 priemonei ,,Bendruomeniškumo stiprinimas".
3. Patvirtinti ir įgyvendinami projektai viešinami VVG svetainėje, Facebook paskyroje, projektų vykdytojų Facebook paskyrose.</t>
  </si>
  <si>
    <t xml:space="preserve">1. Įgyvendinant VPS, Kalvarijos VVG sieks įtraukti jaunus žmones į VVG valdymo organo veiklą, kviečiant teikti vietos projektų paraiškas, pristatant VPS įgyvendinimo rezultatus, vykdant VPS įgyvendinimo stebėseną bei vykdant VVG teritorijos gyventojų aktyvumo skatinimo veiklas. 
2. Kalvarijos VVG valdyboje yra jaunų žmonių, todėl jų atstovavimas valdyboje užtikrins, kad jaunimo interesai būtų atstovaujami konstruktyviai, svarbiausiuose VPS administravimo ir įgyvendinimo procesuose.
3. Vykdant VVG teritorijos gyventojų aktyvumo skatinimo veiklas ypatingas dėmesys bus skiriamas tam, kad jose būtų užtikrintas aktyvus jaunimo atstovų dalyvavimas. 
4. Kalvarijos savivaldybės bendruomenės ir kitos NVO bus skatinamos inicijuoti tokias projektines veiklas, kuriomis būtų sprendžiamos ir jaunimo užimtumo problemos. </t>
  </si>
  <si>
    <t>1. VVG nariu yra Kalvarijos vaikųir jaunimo klubas ,,ARKA", kurio atstovai aktyviai dalyvauja visuotiniuose narių susirinkimuose, organizacijos deleguoti 2 atstovai yra VVG tarybos nariai.
2. Kalvarijos VVG taryboje yra 2 jauni asmenys iki 29 m., t.y. 18,18 proc. visų tarybos narių ir 4 asmenys nuo 30 iki 40 m., t.y. 36,36 proc. visų tarybos narių (iš viso 6 jauni asmenys, t.y. 54,54 proc.), taip siekiama užtikrinti tinkamą jaunimo atstovavimą svarstant svarbius VPS įgyvendinimo klausimus. 
3. Siekiant užtikrinti, kad apie skelbiamus kvietimus teikti vietos projektus, būtų užtikrintas jaunų žmonių dalyvavimas, todėl informacija apie juos viešinama ne tik VVG svetainėje, bet ir Facebook paskyroje.
4. Kvietimų Nr.3 ir Nr.6 pagal priemonę „Ne žemės ūkio verslo kūrimas ir plėtra“ numatyti atrankos balai už darbo vietų jaunimui kūrimą. Kvietimo Nr.5 pagal priemonę ,,Vaikų ir senjorų dienos užimtumo paslaugų plėtra" remiamos veiklos susiję su vaikų užimtumo paslaugų plėtra.</t>
  </si>
  <si>
    <t>1. Organizuojant VVG administracijos darbą: darbuotojai nebus diskriminuojami dėl rasės arba etninės kilmės, religijos arba tikėjimo, negalios, amžiaus arba seksualinės orientacijos;
2. Organizuojant VVG valdymo organo darbą: bus užtikrinamas lyčių lygybės principas bei valdymo organo narių nediskriminavimas dėl rasės arba etninės kilmės, religijos arba tikėjimo, negalios, amžiaus arba seksualinės orientacijos ir bus išlaikomos lygios vyrų ir moterų galimybės (40:60, tai yra, mažiausiai 40 proc. nesvarbu, kurios lyties atstovų VVG valdybos sudėtyje);
3. Organizuojant kvietimų teikti vietos projektų paraiškas dokumentacijos rengimą: bus užtikrinamas lyčių lygybės principas bei pareiškėjų nediskriminavimas dėl rasės arba etninės kilmės, religijos arba tikėjimo, negalios, amžiaus arba seksualinės orientacijos, taip pat šią dokumentaciją tvirtina VVG valdyba, kuri sudaryta atsižvelgiant į šio principo įgyvendinimą; 
4. Vertinant ir tvirtinant vietos projektus: bus užtikrinamas lyčių lygybės principas bei pareiškėjų nediskriminavimas dėl rasės arba etninės kilmės, religijos arba tikėjimo, negalios, amžiaus arba seksualinės orientacijos, taip pat bus numatyti atrankos kriterijai, kurie suteikia pirmumą tam tikros lyties ar padėties asmenims; 
5. Pristatant vietos plėtros strategijos įgyvendinimo rezultatus ir atliekant VPS stebėseną: bus užtikrinamas nediskriminavimas dėl lyties, rasės arba etninės kilmės, religijos arba tikėjimo, negalios, amžiaus arba seksualinės orientacijos, visi suinteresuoti asmenys turės galimybę dalyvauti pristatant VPS įgyvendinimo rezultatus; 
6. Viešinant kvietimus ir vykdant vietos plėtros strategijos teritorijos gyventojų aktyvumo skatinimo veiklas: gyventojų aktyvinimo veiklose galės dalyvauti visi VVG teritorijoje veikiantys subjektai, nepriklausomai nuo jų kolektyve dirbančių žmonių tautinės kilmės, religijos ar įsitikinimų, negalios, amžiaus, šeimyninės padėties, lytinės orientacijos. VVG įgyvendindama VPS savo viešinimo veiklose užtikrins, kad visa pateikta informacija nepažeistų lyčių lygybės ir nediskriminavimo principo.</t>
  </si>
  <si>
    <t xml:space="preserve">1. Administracijoje užtikrinama lyčių lygybės principas (dirba 1 vyras ir 2 moterys). 2025 m. naujų darbuotojų nebuvo priimta. 
2. VVG veikloje dalyvauja  ir į  VVG valdymo organus renkami įvairių organizacijų atstovai,  fiziniai asmenys, neatsižvelgiant į rasę, religija ar įsitikinimus, negalia, amžių, šeimyninę padėtį, lytinę orientaciją, išlaikomos lygios vyrų irmoterų santykis: moterų 45,45 proc., o vyrų 54,55 proc.). Tarybos ir PAK nariai: https://kalvarijosvvg.lt/kontaktai/.
3.  Rengiant kvietimų dokumentaciją jokie diskriminuojantys apribojimai nenumatyti. Konsultuoti visi potencialūs pareiškėjai ir projektų vykdytojai, nepriklausomai nuo jų lyties, rasės, religijos ar įsitikinimų, negalios, amžiaus, šeimyninės padėtis, lytinės orientacijos. Rengiant paraiškas Įgyvendinamuose vietos projektuose visiems naudos gavėjams ir skirtingų tikslinių grupių atstovams suteikiamos lygios teisės dalyvauti projektų veiklose ir naudotis projekto rezultatais.
4. VVG taryba sudaryta vadovaujantis nediskriminavimo ir lygiateisiškumo principu. Tai sudaro prielaidas VVG tarybai vertinant ir tvirtinant vietos projektus priimti sprendimus laikantis demokratiškumo, lygiateisiškumo, nediskriminavimo bei skaidrumo principų.
5. Organizuojant informacinius - mokomuosius renginius potencialiems pareiškėjams į juos priimami visi asmenys, nepriklausomai nuo lyties, rasės, religijos ar įsitikinimų, negalios, amžiaus, šeimyninės padėtis, lytinės orientacijos. </t>
  </si>
  <si>
    <t>VPS įgyvendinimo ataskaitos parengimas ir tvirtinimas.</t>
  </si>
  <si>
    <t>Informacijos apie VPS įgyvendinimą rinkimas ir sisteminimas, duomenų ruošimas metinei ataskaitai.</t>
  </si>
  <si>
    <t>1. 2025 m. balandžio 29 d. vyko VVG visuotinis susirinkimas, kuriame buvo pristatoma VPS įgyvendinimo ataskaita už 2024 m. Susirinkimo protokolas patalpintas https://kalvarijosvvg.lt/veikla/%ef%bb%bf%ef%bb%bfvisuotinio-nariu-susirinkimu-protokolai/
(sąsaja su VPS I dalies 15.2.1. punktu: VVG nariai visuotinio susirinkimo metu išklauso ataskaitą apie VPS įgyvendinimo eigą, teikia rekomendacijas/siūlymus VVG tarybai dėl VPS įgyvendinimo proceso tobulinimo).
2. 2025 m. sausio 30 d. vyko VVG tarybos posėdis, kuriame buvo patvirtinta VPS įgyvendinimo ataskaita už 2024 m. Susirinkimo protokolas talpinamas https://kalvarijosvvg.lt/veikla/valdybos-posedziu-protokolai/ (sąsaja su VPS I dalies 15.2.2. punktu: Taryba posėdžių metu: svarsto ir tvirtina VPS įgyvendinimo ataskaitą ir VPS pakeitimus).</t>
  </si>
  <si>
    <t>VPS administracijos vadovas,  administratorius ir finansininkas vykdo nuolatinį informacijos apie VPS įgyvendinimą rinkimą ir sisteminimą, valdybos psėdžių metu teikia informaciją VVG valdybos nariams (sąsaja su VPS I dalies 15.2.2. punktu: renka, sistemina, analizuoja informaciją iš įvairių šaltinių apie VPS įgyvendinimą, seka strategijos įgyvendinimo aspektus, vertina VPS įgyvendinimo stebėsenos duomenis ir rodiklius, nustato VPS įgyvendinimo problemas ir teikia siūlymus dėl VPS įgyvendinimo problemų sprendimo).</t>
  </si>
  <si>
    <t>Parengtos finansinės ataskaitos, patvirtintos 2025 m. balandžio 29 d. VVG visuotiniame susirinkime ir laiku pateiktos reikiamoms institucijoms (sąsaja su VPS I dalies 15.2.4. punktu: organizuoja finansinę ir buhalterinę apskaitą ir kontroliuoja, kad ataskaitiniai duomenys būtų teisingi ir laiku pateikti kontroliuojančiosioms įstaigoms).</t>
  </si>
  <si>
    <t>1. Surengti 4 VVG PAK posėdžiai, kurių metu patvirtinti kvietimų Nr.2, Nr.3, Nr.5 ir Nr.7 metu gautų paraiškų atrankos vertinimo rezultatai. 
2. VVG svetainėje ir socialinio tinklo paskyroje paskelbta kvietimų Nr. 3, Nr.4, Nr.5, Nr.6 ir Nr.7 dokumentacija. Taip pat dalintasi informacija per VVG narius, valdybos narius. Apie pirmą kartą paskelbtą kvietimą Nr.5, buvo informuojama internetiniame portale www.suduvosgidas.lt. 
3. VVG svetainėje ir socialinio tinklo paskyroje paskelbta: informacija apie gautas ir užregistruotas  kvietimų Nr.2, Nr.3, Nr.5, Nr.6 ir Nr.7 paraiškas,  kvietimų Nr. 2, Nr.3, Nr.5 ir Nr.7 vietos projektų, kuriems pritariama ir rekomenduojama perduoti į kitą vertinimo etapą, sąrašai, kvietimo Nr. 2 įgyvendinami projektai. 
4. Kalvarijos vietos veiklos grupės visuotiniame narių susirinkime, kuris vyko 2025 m. balandžio 29 d., pristatyta VPS įgyvendinimo ataskaita už 2024 m.
5. Pilietinės visuomenės atstovai yra VVG nariais, taip pat įtraukta į VVG tarybos bei VPS įgyvendinimo valdymo ir stebėsenos grupės sudėtis. Jie susipažįsta ir/ar tvirtina VPS metines įgyvendinimo ataskaitas, kvietimo dolumentais, teikia pasiūlymus.
6. Potencialiems pareiškėjems surengti informaciniai - mokomieji renginiai temomis pagal kvietimus Nr. 3, Nr.4, Nr.5, Nr.6 ir Nr.7. Teikiamos nuolatinės konsultacijos Kalvarijos VVG būstinėje, telefonu, susitikimuose su pareiškėjais.</t>
  </si>
  <si>
    <t>1. Teikiamos nuolatinės konsultacijos Kalvarijos VVG būstinėje, telefonu, informaciniuose - mokomuosiuose renginiuose potencialiems pareiškėjams (sąsaja su VPS I dalies 15.2.3. punktu: konsultuoja pareiškėjus bendraisiais ir techniniais vietos projektų paraiškų pildymo klausimais, išskyrus vietos projekto idėją ir verslo planą; konsultuoja, informuoja, teikia metodinę pagalbą vietos projektų įgyvendinimo klausimais projektų vykdytojams. Ir 15.2.5. punktu: konsultuoja pareiškėjus ir vietos projektų vykdytojus projektų paraiškų pildymo ir projektų įgyvendinimo klausimais. ).
2. Projekto administratorius stebi įgyvendinamų projektų eigą, veiklos grafikus, kuriuos pateikia pareiškėjai bei mokėjimo prašymų grafiką, pateiktą nma.lt portale, administruoja projektų eigą bei konsultuoja pareiškėjus jų pateikimo klausimais (sąsaja su VPS I dalies 15.2.5. punktu: administruoja vietos projektų eigą, atlieka vietos projektų įgyvendinimo stebėseną ir kontrolę, atlieka nuolatinius vietos projektų paraiškų administravimo veiksmus.)
3. Potencialiems pareiškėjems surengti 5 informaciniai - mokomieji renginiai pagal kvietimus Nr. 3, Nr.4, Nr.5, Nr.6 ir Nr.7, kurių metu pristatyta VPS įgyvendinimo eiga ir rezultatai (sąsaja su VPS I dalies 15.2.3. punktu: bendrauja su VVG atstovaujamos teritorijos gyventojais ir informuoja juos apie VPS įgyvendinimo eigą ir rezultatus.).
4. Suorganizuoti 7 VVG tarybos posėdžiai, surengti 4 VVG PAK posėdžiai ir 1 visuotinis susirinkimas bei parengti jų dokumentai (sąsaja su VPS I dalies 15.2.5. punktu: organizuoja VVG valdybos posėdžius ir juos dokumentuoja, organizuoja kvietimus į VVG vietos projektų atrankos komiteto posėdžius ir juos dokumentuoja, organizuoja kvietimus į VVG visuotinius narių susirinkimus ir juos dokumentuoja.).
5. Visa informacija susijusi su VPS įgyvendinimu, yra viešinama internetinėje svetainėje www.kalvarijosvvg.lt bei Facebook paskyroje www.facebook.com/kalvarijosvvg/  (sąsaja su VPS I dalies 15.2.6. punktu: planuoja, organizuoja VVG teritorijos gyventojų aktyvinimo renginius, informuoja VVG teritorijos gyventojus ir kitus suinteresuotus asmenis bei institucijas apie VPS įgyvendinimo eigą ir rezultatus, administruoja VVG interneto svetainę ir VVG Facebook paskyrą, fiksuoja ir sistemina VVG renginių, susirinkimų ir kitos veiklos informaciją, ją kelia į VVG interneto svetainę, užtikrina tiek reguliarių, tiek vienkartinių viešinimo priemonių įgyvendinimą.).</t>
  </si>
  <si>
    <t>Finansinės atskaitomybės dokumentų parengimas ir tvirtinimas.</t>
  </si>
  <si>
    <t>VPS įgyvendinimo vadovas užtikrinto VPS įgyvendinimo kontrolę, o VVG administracijos darbuotojai užtikrino tinkamą VPS įgyvendinimą.</t>
  </si>
  <si>
    <t>Paskelbti kvietimai Nr.3 ir Nr.6 pagal priemonę "Ne žemės ūkio verslo kūrimas ir plėtra", atliktas kvietimo Nr.3 projektų atrankos vertinimas.</t>
  </si>
  <si>
    <t>Paskelbti kvietimai Nr.4 ir Nr.7 pagal priemonę "Bendruomeniškumo stiprinimas", atlikti projektų atrankos vertinimai.</t>
  </si>
  <si>
    <t>Kvietimų metu gautos 3 vietos projektų paraiškos, iš jų 1 vietos projektas atmestas, kitiems 2 vyksta atrankos vertinimas (sąsaja su VPS 5 priedo 3 punktu: Kalvarijos vietos veiklos grupės VPS siekia vystyti ekonominį konkurencingumą, naujų darbų vietų ir naujų verslų kūrimą bei plėtrą (VPS 3 priemonė „Ne žemės ūkio verslo kūrimas ir plėtra“ ir 4 priemonė „Bendruomeninio verslo kūrimas ir plėtra“), prisideda prie Europos Sąjungos Baltijos jūros regiono strategijos trečiojo tikslo „didinti gerovę“, o tuo pačiu ir šio tikslo uždavinio „ESBJRS prisidėjimas prie 2020 m. Europos strategijos įgyvendinimo“, nes jais siekiama skatinti darbo rinkos pokyčius bei didinti gyventojų užimtumą.).</t>
  </si>
  <si>
    <t xml:space="preserve">Kvietimų metu gauta 1 vietos projektų paraiška, kuri yra perduota projekto tinkmamumo vertinimui (sąsaja su VPS 5 priedo 3 punktu:  Kalvarijos VVG VPS taip pat prisideda ir prie ESBJRS horizontalaus tikslo „Darnus vystymasis ir bioekonomika“, kadangi Kalvarijos VPS bus taikomi horizontalūs reikalavimai visose VPS priemonėse prisidėti prie aplinkosaugos, klimato kaitos pokyčių švelninimo, ir prisitaikymo bei tvaraus gamtos išteklių valdymo.).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</si>
</sst>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5"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
      <sz val="9"/>
      <color indexed="81"/>
      <name val="Tahoma"/>
      <family val="2"/>
      <charset val="186"/>
    </font>
    <font>
      <sz val="10"/>
      <color theme="1"/>
      <name val="Cambria"/>
      <family val="1"/>
      <charset val="186"/>
    </font>
    <font>
      <sz val="10"/>
      <name val="Cambria"/>
      <family val="1"/>
      <charset val="186"/>
    </font>
    <font>
      <b/>
      <sz val="9"/>
      <color indexed="81"/>
      <name val="Tahoma"/>
      <family val="2"/>
      <charset val="186"/>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2">
    <xf numFmtId="0" fontId="0"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80" fillId="0" borderId="0" applyNumberFormat="0" applyFill="0" applyBorder="0" applyAlignment="0" applyProtection="0"/>
    <xf numFmtId="0" fontId="1" fillId="0" borderId="0"/>
  </cellStyleXfs>
  <cellXfs count="439">
    <xf numFmtId="0" fontId="0" fillId="0" borderId="0" xfId="0"/>
    <xf numFmtId="0" fontId="13" fillId="0" borderId="0" xfId="0" applyFont="1" applyAlignment="1">
      <alignment vertical="top"/>
    </xf>
    <xf numFmtId="0" fontId="14"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4" fillId="2" borderId="6"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8" xfId="0" applyFont="1" applyFill="1" applyBorder="1" applyAlignment="1">
      <alignment horizontal="center" vertical="top" wrapText="1"/>
    </xf>
    <xf numFmtId="0" fontId="14" fillId="2" borderId="5" xfId="0" applyFont="1" applyFill="1" applyBorder="1" applyAlignment="1">
      <alignment horizontal="center" vertical="top" wrapText="1"/>
    </xf>
    <xf numFmtId="0" fontId="0" fillId="2" borderId="6" xfId="0" applyFill="1" applyBorder="1" applyAlignment="1">
      <alignment vertical="top"/>
    </xf>
    <xf numFmtId="0" fontId="16" fillId="3" borderId="1" xfId="0" applyFont="1" applyFill="1" applyBorder="1" applyAlignment="1">
      <alignment vertical="top"/>
    </xf>
    <xf numFmtId="0" fontId="14" fillId="2" borderId="10" xfId="0" applyFont="1" applyFill="1" applyBorder="1" applyAlignment="1">
      <alignment vertical="top"/>
    </xf>
    <xf numFmtId="0" fontId="0" fillId="2" borderId="1" xfId="0" applyFill="1" applyBorder="1" applyAlignment="1">
      <alignment vertical="top"/>
    </xf>
    <xf numFmtId="0" fontId="17" fillId="0" borderId="0" xfId="0" applyFont="1" applyAlignment="1">
      <alignment horizontal="left"/>
    </xf>
    <xf numFmtId="0" fontId="18" fillId="0" borderId="0" xfId="0" applyFont="1" applyAlignment="1">
      <alignment horizontal="left"/>
    </xf>
    <xf numFmtId="0" fontId="18" fillId="0" borderId="0" xfId="0" applyFont="1"/>
    <xf numFmtId="0" fontId="18" fillId="2" borderId="12" xfId="0" applyFont="1" applyFill="1" applyBorder="1" applyAlignment="1">
      <alignment horizontal="left" vertical="center"/>
    </xf>
    <xf numFmtId="0" fontId="18" fillId="2" borderId="13" xfId="0" applyFont="1" applyFill="1" applyBorder="1" applyAlignment="1">
      <alignment horizontal="left" vertical="center"/>
    </xf>
    <xf numFmtId="0" fontId="19" fillId="0" borderId="14" xfId="0" applyFont="1" applyBorder="1" applyAlignment="1">
      <alignment horizontal="left"/>
    </xf>
    <xf numFmtId="0" fontId="18" fillId="0" borderId="13" xfId="0" applyFont="1" applyBorder="1" applyAlignment="1">
      <alignment horizontal="left"/>
    </xf>
    <xf numFmtId="0" fontId="18" fillId="0" borderId="15" xfId="0" applyFont="1" applyBorder="1" applyAlignment="1">
      <alignment horizontal="left"/>
    </xf>
    <xf numFmtId="0" fontId="19" fillId="0" borderId="16" xfId="0" applyFont="1" applyBorder="1" applyAlignment="1">
      <alignment horizontal="left"/>
    </xf>
    <xf numFmtId="0" fontId="18" fillId="0" borderId="17" xfId="0" applyFont="1" applyBorder="1" applyAlignment="1">
      <alignment horizontal="left"/>
    </xf>
    <xf numFmtId="0" fontId="14" fillId="2" borderId="7"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3" fontId="16" fillId="0" borderId="1" xfId="0" applyNumberFormat="1" applyFont="1" applyBorder="1" applyAlignment="1">
      <alignment horizontal="center" vertical="top"/>
    </xf>
    <xf numFmtId="4" fontId="16" fillId="0" borderId="8" xfId="0" applyNumberFormat="1" applyFont="1" applyBorder="1" applyAlignment="1">
      <alignment horizontal="center" vertical="top"/>
    </xf>
    <xf numFmtId="4" fontId="16" fillId="0" borderId="5" xfId="0" applyNumberFormat="1" applyFont="1" applyBorder="1" applyAlignment="1">
      <alignment horizontal="center" vertical="top"/>
    </xf>
    <xf numFmtId="0" fontId="16"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10"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5" fillId="0" borderId="10" xfId="0" applyFont="1" applyBorder="1" applyAlignment="1" applyProtection="1">
      <alignment vertical="top" wrapText="1"/>
      <protection locked="0"/>
    </xf>
    <xf numFmtId="0" fontId="16" fillId="0" borderId="10" xfId="0" applyFont="1" applyBorder="1" applyAlignment="1" applyProtection="1">
      <alignment vertical="top" wrapText="1"/>
      <protection locked="0"/>
    </xf>
    <xf numFmtId="3" fontId="16" fillId="0" borderId="10" xfId="0" applyNumberFormat="1" applyFont="1" applyBorder="1" applyAlignment="1">
      <alignment horizontal="center" vertical="top"/>
    </xf>
    <xf numFmtId="4" fontId="16"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4" fillId="2" borderId="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30" fillId="0" borderId="0" xfId="0" applyFont="1" applyAlignment="1">
      <alignment vertical="top"/>
    </xf>
    <xf numFmtId="0" fontId="28" fillId="2" borderId="1" xfId="0" applyFont="1" applyFill="1" applyBorder="1" applyAlignment="1">
      <alignment horizontal="center" vertical="top" wrapText="1"/>
    </xf>
    <xf numFmtId="0" fontId="31" fillId="0" borderId="1" xfId="0" applyFont="1" applyBorder="1" applyAlignment="1">
      <alignment horizontal="center" vertical="top" wrapText="1"/>
    </xf>
    <xf numFmtId="0" fontId="28" fillId="3" borderId="1" xfId="0" applyFont="1" applyFill="1" applyBorder="1" applyAlignment="1">
      <alignment horizontal="center" vertical="top" wrapText="1"/>
    </xf>
    <xf numFmtId="0" fontId="32" fillId="3" borderId="1" xfId="0" applyFont="1" applyFill="1" applyBorder="1" applyAlignment="1">
      <alignment vertical="top"/>
    </xf>
    <xf numFmtId="14" fontId="32" fillId="0" borderId="1" xfId="0" applyNumberFormat="1" applyFont="1" applyBorder="1" applyAlignment="1">
      <alignment vertical="top"/>
    </xf>
    <xf numFmtId="0" fontId="8" fillId="0" borderId="0" xfId="0" applyFont="1"/>
    <xf numFmtId="0" fontId="34" fillId="0" borderId="0" xfId="0" applyFont="1" applyAlignment="1">
      <alignment vertical="top"/>
    </xf>
    <xf numFmtId="0" fontId="35" fillId="0" borderId="0" xfId="0" applyFont="1" applyAlignment="1">
      <alignment vertical="top"/>
    </xf>
    <xf numFmtId="0" fontId="36" fillId="0" borderId="0" xfId="0" applyFont="1" applyAlignment="1">
      <alignment horizontal="center" vertical="top"/>
    </xf>
    <xf numFmtId="0" fontId="10" fillId="2" borderId="1" xfId="0" applyFont="1" applyFill="1" applyBorder="1" applyAlignment="1">
      <alignment horizontal="center" vertical="center" wrapText="1"/>
    </xf>
    <xf numFmtId="0" fontId="37" fillId="0" borderId="1" xfId="0" applyFont="1" applyBorder="1" applyAlignment="1">
      <alignment horizontal="center" vertical="top" wrapText="1"/>
    </xf>
    <xf numFmtId="0" fontId="10" fillId="3" borderId="1" xfId="0" applyFont="1" applyFill="1" applyBorder="1" applyAlignment="1">
      <alignment horizontal="center" vertical="top" wrapText="1"/>
    </xf>
    <xf numFmtId="1" fontId="10" fillId="3" borderId="1" xfId="0" applyNumberFormat="1" applyFont="1" applyFill="1" applyBorder="1" applyAlignment="1">
      <alignment horizontal="center" vertical="top" wrapText="1"/>
    </xf>
    <xf numFmtId="0" fontId="8" fillId="3" borderId="1" xfId="0" applyFont="1" applyFill="1" applyBorder="1" applyAlignment="1">
      <alignment horizontal="center" vertical="top"/>
    </xf>
    <xf numFmtId="14" fontId="8" fillId="0" borderId="1" xfId="0" applyNumberFormat="1" applyFont="1" applyBorder="1"/>
    <xf numFmtId="1" fontId="8" fillId="3" borderId="1" xfId="0" applyNumberFormat="1" applyFont="1" applyFill="1" applyBorder="1" applyAlignment="1">
      <alignment horizontal="center" vertical="top"/>
    </xf>
    <xf numFmtId="0" fontId="28" fillId="0" borderId="0" xfId="0" applyFont="1" applyAlignment="1">
      <alignment horizontal="center" vertical="top"/>
    </xf>
    <xf numFmtId="0" fontId="30" fillId="0" borderId="0" xfId="0" applyFont="1" applyAlignment="1">
      <alignment horizontal="center" vertical="top"/>
    </xf>
    <xf numFmtId="0" fontId="28" fillId="0" borderId="0" xfId="0" applyFont="1" applyAlignment="1">
      <alignment horizontal="center" vertical="top" wrapText="1"/>
    </xf>
    <xf numFmtId="0" fontId="31" fillId="0" borderId="0" xfId="0" applyFont="1" applyAlignment="1">
      <alignment horizontal="center" vertical="top" wrapText="1"/>
    </xf>
    <xf numFmtId="0" fontId="21" fillId="0" borderId="0" xfId="0" applyFont="1" applyAlignment="1">
      <alignment vertical="top"/>
    </xf>
    <xf numFmtId="0" fontId="21" fillId="0" borderId="0" xfId="0" applyFont="1" applyAlignment="1" applyProtection="1">
      <alignment vertical="top"/>
      <protection locked="0"/>
    </xf>
    <xf numFmtId="0" fontId="25"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1"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21" fillId="2" borderId="1" xfId="0" applyFont="1" applyFill="1" applyBorder="1" applyAlignment="1">
      <alignment horizontal="center" vertical="top" wrapText="1"/>
    </xf>
    <xf numFmtId="0" fontId="21" fillId="0" borderId="0" xfId="0" applyFont="1" applyAlignment="1">
      <alignment horizontal="center" vertical="top" wrapText="1"/>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23" fillId="0" borderId="0" xfId="0" applyFont="1" applyAlignment="1">
      <alignment horizontal="center" vertical="top" wrapText="1"/>
    </xf>
    <xf numFmtId="0" fontId="11" fillId="0" borderId="0" xfId="0" applyFont="1" applyAlignment="1" applyProtection="1">
      <alignment vertical="top"/>
      <protection locked="0"/>
    </xf>
    <xf numFmtId="0" fontId="24" fillId="3" borderId="1" xfId="0" applyFont="1" applyFill="1" applyBorder="1" applyAlignment="1">
      <alignment vertical="top"/>
    </xf>
    <xf numFmtId="0" fontId="24" fillId="3" borderId="1" xfId="0" applyFont="1" applyFill="1" applyBorder="1" applyAlignment="1">
      <alignment horizontal="center" vertical="top"/>
    </xf>
    <xf numFmtId="4" fontId="11" fillId="3" borderId="1" xfId="0" applyNumberFormat="1" applyFont="1" applyFill="1" applyBorder="1" applyAlignment="1">
      <alignment vertical="top"/>
    </xf>
    <xf numFmtId="10" fontId="11" fillId="3" borderId="12" xfId="2" applyNumberFormat="1" applyFont="1" applyFill="1" applyBorder="1" applyAlignment="1" applyProtection="1">
      <alignment horizontal="right" vertical="top" wrapText="1"/>
    </xf>
    <xf numFmtId="4" fontId="24" fillId="0" borderId="1" xfId="0" applyNumberFormat="1" applyFont="1" applyBorder="1" applyAlignment="1" applyProtection="1">
      <alignment vertical="top"/>
      <protection locked="0"/>
    </xf>
    <xf numFmtId="0" fontId="25" fillId="0" borderId="0" xfId="0" applyFont="1" applyAlignment="1" applyProtection="1">
      <alignment vertical="top"/>
      <protection locked="0"/>
    </xf>
    <xf numFmtId="0" fontId="11" fillId="0" borderId="0" xfId="0" applyFont="1" applyAlignment="1" applyProtection="1">
      <alignment horizontal="center" vertical="top"/>
      <protection locked="0"/>
    </xf>
    <xf numFmtId="0" fontId="39" fillId="0" borderId="0" xfId="0" applyFont="1" applyAlignment="1">
      <alignment vertical="top"/>
    </xf>
    <xf numFmtId="0" fontId="22" fillId="0" borderId="0" xfId="0" applyFont="1" applyAlignment="1">
      <alignment vertical="top"/>
    </xf>
    <xf numFmtId="0" fontId="15" fillId="3" borderId="1" xfId="0" applyFont="1" applyFill="1" applyBorder="1" applyAlignment="1" applyProtection="1">
      <alignment horizontal="center" vertical="top" wrapText="1"/>
      <protection locked="0"/>
    </xf>
    <xf numFmtId="0" fontId="16" fillId="3" borderId="12" xfId="0" applyFont="1" applyFill="1" applyBorder="1" applyAlignment="1">
      <alignment horizontal="center" vertical="top"/>
    </xf>
    <xf numFmtId="0" fontId="23" fillId="2" borderId="1" xfId="0" applyFont="1" applyFill="1" applyBorder="1" applyAlignment="1" applyProtection="1">
      <alignment horizontal="center" vertical="top" wrapText="1"/>
      <protection locked="0"/>
    </xf>
    <xf numFmtId="4" fontId="21" fillId="2" borderId="12" xfId="0" applyNumberFormat="1" applyFont="1" applyFill="1" applyBorder="1" applyAlignment="1">
      <alignment horizontal="right" vertical="top" wrapText="1"/>
    </xf>
    <xf numFmtId="10" fontId="21" fillId="2" borderId="12" xfId="2" applyNumberFormat="1" applyFont="1" applyFill="1" applyBorder="1" applyAlignment="1" applyProtection="1">
      <alignment horizontal="right" vertical="top" wrapText="1"/>
    </xf>
    <xf numFmtId="4" fontId="21" fillId="2" borderId="1" xfId="0" applyNumberFormat="1" applyFont="1" applyFill="1" applyBorder="1" applyAlignment="1">
      <alignment horizontal="right" vertical="top" wrapText="1"/>
    </xf>
    <xf numFmtId="0" fontId="21" fillId="2" borderId="1" xfId="0" applyFont="1" applyFill="1" applyBorder="1" applyAlignment="1">
      <alignment horizontal="center" vertical="center" wrapText="1"/>
    </xf>
    <xf numFmtId="0" fontId="24" fillId="3" borderId="1" xfId="0" applyFont="1" applyFill="1" applyBorder="1" applyAlignment="1">
      <alignment horizontal="center" vertical="top" wrapText="1"/>
    </xf>
    <xf numFmtId="3" fontId="11"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 fontId="11" fillId="3" borderId="1" xfId="0" applyNumberFormat="1" applyFont="1" applyFill="1" applyBorder="1" applyAlignment="1">
      <alignment horizontal="center" vertical="center"/>
    </xf>
    <xf numFmtId="10" fontId="11" fillId="3" borderId="12" xfId="2" applyNumberFormat="1" applyFont="1" applyFill="1" applyBorder="1" applyAlignment="1" applyProtection="1">
      <alignment horizontal="center" vertical="center" wrapText="1"/>
    </xf>
    <xf numFmtId="0" fontId="40" fillId="2" borderId="1" xfId="0" applyFont="1" applyFill="1" applyBorder="1" applyAlignment="1">
      <alignment horizontal="center" vertical="top" wrapText="1"/>
    </xf>
    <xf numFmtId="0" fontId="21" fillId="2" borderId="13" xfId="0" applyFont="1" applyFill="1" applyBorder="1" applyAlignment="1">
      <alignment horizontal="center" vertical="center" wrapText="1"/>
    </xf>
    <xf numFmtId="0" fontId="11" fillId="2" borderId="6" xfId="0" applyFont="1" applyFill="1" applyBorder="1" applyAlignment="1">
      <alignment vertical="top"/>
    </xf>
    <xf numFmtId="0" fontId="11" fillId="2" borderId="9" xfId="0" applyFont="1" applyFill="1" applyBorder="1" applyAlignment="1">
      <alignment vertical="top"/>
    </xf>
    <xf numFmtId="0" fontId="38" fillId="2" borderId="1" xfId="0" applyFont="1" applyFill="1" applyBorder="1" applyAlignment="1">
      <alignment horizontal="center" vertical="top" wrapText="1"/>
    </xf>
    <xf numFmtId="1" fontId="21" fillId="2"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center"/>
    </xf>
    <xf numFmtId="1" fontId="24" fillId="0" borderId="1" xfId="0" applyNumberFormat="1" applyFont="1" applyBorder="1" applyAlignment="1">
      <alignment vertical="top"/>
    </xf>
    <xf numFmtId="0" fontId="24" fillId="3" borderId="1" xfId="0" applyFont="1" applyFill="1" applyBorder="1" applyAlignment="1">
      <alignment vertical="top" wrapText="1"/>
    </xf>
    <xf numFmtId="0" fontId="32"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wrapText="1"/>
    </xf>
    <xf numFmtId="0" fontId="41" fillId="0" borderId="0" xfId="0" applyFont="1" applyAlignment="1">
      <alignment horizontal="center" vertical="top" wrapText="1"/>
    </xf>
    <xf numFmtId="0" fontId="43" fillId="0" borderId="0" xfId="0" applyFont="1" applyAlignment="1">
      <alignment horizontal="center" vertical="top" wrapText="1"/>
    </xf>
    <xf numFmtId="0" fontId="29" fillId="0" borderId="0" xfId="0" applyFont="1" applyAlignment="1">
      <alignment horizontal="center" vertical="top" wrapText="1"/>
    </xf>
    <xf numFmtId="0" fontId="28" fillId="8" borderId="1" xfId="0" applyFont="1" applyFill="1" applyBorder="1" applyAlignment="1">
      <alignment horizontal="center" vertical="top" wrapText="1"/>
    </xf>
    <xf numFmtId="0" fontId="28" fillId="4" borderId="1" xfId="0" applyFont="1" applyFill="1" applyBorder="1" applyAlignment="1">
      <alignment horizontal="center" vertical="top" wrapText="1"/>
    </xf>
    <xf numFmtId="0" fontId="40" fillId="4" borderId="1" xfId="0" applyFont="1" applyFill="1" applyBorder="1" applyAlignment="1">
      <alignment horizontal="center" vertical="top" wrapText="1"/>
    </xf>
    <xf numFmtId="0" fontId="44" fillId="0" borderId="1" xfId="0" applyFont="1" applyBorder="1" applyAlignment="1">
      <alignment horizontal="center" vertical="top" wrapText="1"/>
    </xf>
    <xf numFmtId="0" fontId="31" fillId="0" borderId="0" xfId="0" applyFont="1" applyAlignment="1">
      <alignment horizontal="right" vertical="top" wrapText="1"/>
    </xf>
    <xf numFmtId="0" fontId="31" fillId="3" borderId="1" xfId="0" applyFont="1" applyFill="1" applyBorder="1" applyAlignment="1">
      <alignment horizontal="center" vertical="top" wrapText="1"/>
    </xf>
    <xf numFmtId="0" fontId="44" fillId="3" borderId="1" xfId="0" applyFont="1" applyFill="1" applyBorder="1" applyAlignment="1">
      <alignment horizontal="center" vertical="top" wrapText="1"/>
    </xf>
    <xf numFmtId="0" fontId="44" fillId="0" borderId="0" xfId="0" applyFont="1" applyAlignment="1">
      <alignment horizontal="right" vertical="top" wrapText="1"/>
    </xf>
    <xf numFmtId="0" fontId="44" fillId="0" borderId="0" xfId="0" applyFont="1" applyAlignment="1">
      <alignment horizontal="center" vertical="top" wrapText="1"/>
    </xf>
    <xf numFmtId="0" fontId="32" fillId="0" borderId="0" xfId="0" applyFont="1" applyAlignment="1">
      <alignment horizontal="center" vertical="top"/>
    </xf>
    <xf numFmtId="0" fontId="32" fillId="3" borderId="1" xfId="0" applyFont="1" applyFill="1" applyBorder="1" applyAlignment="1">
      <alignment horizontal="left" vertical="top"/>
    </xf>
    <xf numFmtId="0" fontId="32" fillId="0" borderId="1" xfId="0" applyFont="1" applyBorder="1"/>
    <xf numFmtId="4" fontId="32" fillId="0" borderId="1" xfId="0" applyNumberFormat="1" applyFont="1" applyBorder="1"/>
    <xf numFmtId="0" fontId="32" fillId="0" borderId="5" xfId="0" applyFont="1" applyBorder="1" applyAlignment="1">
      <alignment horizontal="left" vertical="top"/>
    </xf>
    <xf numFmtId="0" fontId="32" fillId="0" borderId="1" xfId="0" applyFont="1" applyBorder="1" applyAlignment="1">
      <alignment horizontal="left" vertical="top"/>
    </xf>
    <xf numFmtId="14" fontId="32" fillId="0" borderId="1" xfId="0" applyNumberFormat="1" applyFont="1" applyBorder="1"/>
    <xf numFmtId="0" fontId="30" fillId="0" borderId="1" xfId="0" applyFont="1" applyBorder="1"/>
    <xf numFmtId="0" fontId="30" fillId="5" borderId="1" xfId="0" applyFont="1" applyFill="1" applyBorder="1"/>
    <xf numFmtId="0" fontId="45" fillId="0" borderId="0" xfId="0" applyFont="1"/>
    <xf numFmtId="4" fontId="33" fillId="0" borderId="1" xfId="0" applyNumberFormat="1" applyFont="1" applyBorder="1"/>
    <xf numFmtId="4" fontId="46" fillId="0" borderId="1" xfId="0" applyNumberFormat="1" applyFont="1" applyBorder="1"/>
    <xf numFmtId="0" fontId="32" fillId="0" borderId="1" xfId="0" applyFont="1" applyBorder="1" applyAlignment="1">
      <alignment wrapText="1"/>
    </xf>
    <xf numFmtId="0" fontId="32" fillId="0" borderId="1" xfId="0" applyFont="1" applyBorder="1" applyAlignment="1">
      <alignment horizontal="left"/>
    </xf>
    <xf numFmtId="0" fontId="30" fillId="0" borderId="0" xfId="0" applyFont="1"/>
    <xf numFmtId="0" fontId="49" fillId="0" borderId="0" xfId="0" applyFont="1" applyAlignment="1">
      <alignment vertical="top"/>
    </xf>
    <xf numFmtId="0" fontId="49" fillId="0" borderId="0" xfId="0" applyFont="1" applyAlignment="1">
      <alignment vertical="top" wrapText="1"/>
    </xf>
    <xf numFmtId="0" fontId="50" fillId="0" borderId="0" xfId="0" applyFont="1" applyAlignment="1">
      <alignment vertical="top"/>
    </xf>
    <xf numFmtId="0" fontId="51" fillId="0" borderId="0" xfId="0" applyFont="1" applyAlignment="1">
      <alignment horizontal="center" vertical="top" wrapText="1"/>
    </xf>
    <xf numFmtId="0" fontId="49" fillId="0" borderId="0" xfId="0" applyFont="1" applyAlignment="1">
      <alignment horizontal="center" vertical="top" wrapText="1"/>
    </xf>
    <xf numFmtId="0" fontId="51" fillId="0" borderId="0" xfId="0" applyFont="1" applyAlignment="1">
      <alignment vertical="top" wrapText="1"/>
    </xf>
    <xf numFmtId="0" fontId="52" fillId="2" borderId="2" xfId="0" applyFont="1" applyFill="1" applyBorder="1" applyAlignment="1">
      <alignment horizontal="center" vertical="top" wrapText="1"/>
    </xf>
    <xf numFmtId="0" fontId="52" fillId="2" borderId="3" xfId="0" applyFont="1" applyFill="1" applyBorder="1" applyAlignment="1">
      <alignment horizontal="center" vertical="top" wrapText="1"/>
    </xf>
    <xf numFmtId="0" fontId="52" fillId="2" borderId="4" xfId="0" applyFont="1" applyFill="1" applyBorder="1" applyAlignment="1">
      <alignment vertical="top" wrapText="1"/>
    </xf>
    <xf numFmtId="0" fontId="53" fillId="0" borderId="6" xfId="0" applyFont="1" applyBorder="1" applyAlignment="1">
      <alignment horizontal="center" vertical="top" wrapText="1"/>
    </xf>
    <xf numFmtId="0" fontId="53" fillId="0" borderId="1" xfId="0" applyFont="1" applyBorder="1" applyAlignment="1">
      <alignment horizontal="center" vertical="top" wrapText="1"/>
    </xf>
    <xf numFmtId="0" fontId="53" fillId="0" borderId="8" xfId="0" applyFont="1" applyBorder="1" applyAlignment="1">
      <alignment vertical="top" wrapText="1"/>
    </xf>
    <xf numFmtId="0" fontId="53" fillId="0" borderId="20" xfId="0" applyFont="1" applyBorder="1" applyAlignment="1">
      <alignment horizontal="center" vertical="top" wrapText="1"/>
    </xf>
    <xf numFmtId="0" fontId="53" fillId="0" borderId="13" xfId="0" applyFont="1" applyBorder="1" applyAlignment="1">
      <alignment horizontal="center" vertical="top" wrapText="1"/>
    </xf>
    <xf numFmtId="0" fontId="53" fillId="0" borderId="21" xfId="0" applyFont="1" applyBorder="1" applyAlignment="1">
      <alignment vertical="top" wrapText="1"/>
    </xf>
    <xf numFmtId="0" fontId="53" fillId="0" borderId="9" xfId="0" applyFont="1" applyBorder="1" applyAlignment="1">
      <alignment horizontal="center" vertical="top" wrapText="1"/>
    </xf>
    <xf numFmtId="0" fontId="53" fillId="0" borderId="10" xfId="0" applyFont="1" applyBorder="1" applyAlignment="1">
      <alignment horizontal="center" vertical="top" wrapText="1"/>
    </xf>
    <xf numFmtId="0" fontId="53" fillId="0" borderId="11" xfId="0" applyFont="1" applyBorder="1" applyAlignment="1">
      <alignment vertical="top" wrapText="1"/>
    </xf>
    <xf numFmtId="0" fontId="53" fillId="0" borderId="0" xfId="0" applyFont="1" applyAlignment="1">
      <alignment horizontal="center" vertical="top" wrapText="1"/>
    </xf>
    <xf numFmtId="0" fontId="52" fillId="0" borderId="0" xfId="0" applyFont="1" applyAlignment="1">
      <alignment horizontal="center" vertical="top" wrapText="1"/>
    </xf>
    <xf numFmtId="0" fontId="53" fillId="0" borderId="0" xfId="0" applyFont="1" applyAlignment="1">
      <alignment vertical="top" wrapText="1"/>
    </xf>
    <xf numFmtId="0" fontId="49" fillId="0" borderId="0" xfId="0" applyFont="1" applyAlignment="1">
      <alignment horizontal="center" vertical="center"/>
    </xf>
    <xf numFmtId="0" fontId="52" fillId="2" borderId="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3" fillId="9" borderId="6" xfId="0" applyFont="1" applyFill="1" applyBorder="1" applyAlignment="1">
      <alignment horizontal="left" vertical="top"/>
    </xf>
    <xf numFmtId="0" fontId="53" fillId="10" borderId="6" xfId="0" applyFont="1" applyFill="1" applyBorder="1" applyAlignment="1">
      <alignment horizontal="left" vertical="top"/>
    </xf>
    <xf numFmtId="0" fontId="53" fillId="11" borderId="6" xfId="0" applyFont="1" applyFill="1" applyBorder="1" applyAlignment="1">
      <alignment horizontal="left" vertical="top"/>
    </xf>
    <xf numFmtId="0" fontId="53" fillId="11" borderId="9" xfId="0" applyFont="1" applyFill="1" applyBorder="1" applyAlignment="1">
      <alignment horizontal="left" vertical="top"/>
    </xf>
    <xf numFmtId="0" fontId="52" fillId="0" borderId="6" xfId="0" applyFont="1" applyBorder="1" applyAlignment="1">
      <alignment horizontal="center" vertical="top" wrapText="1"/>
    </xf>
    <xf numFmtId="0" fontId="58" fillId="0" borderId="8" xfId="0" applyFont="1" applyBorder="1" applyAlignment="1">
      <alignment vertical="top" wrapText="1"/>
    </xf>
    <xf numFmtId="0" fontId="52" fillId="0" borderId="9" xfId="0" applyFont="1" applyBorder="1" applyAlignment="1">
      <alignment horizontal="center" vertical="top" wrapText="1"/>
    </xf>
    <xf numFmtId="0" fontId="59" fillId="2" borderId="24" xfId="0" applyFont="1" applyFill="1" applyBorder="1" applyAlignment="1" applyProtection="1">
      <alignment horizontal="center" vertical="top" wrapText="1"/>
      <protection locked="0"/>
    </xf>
    <xf numFmtId="0" fontId="52" fillId="0" borderId="25" xfId="0" applyFont="1" applyBorder="1" applyAlignment="1">
      <alignment horizontal="center" vertical="top" wrapText="1"/>
    </xf>
    <xf numFmtId="0" fontId="52" fillId="0" borderId="26" xfId="0" applyFont="1" applyBorder="1" applyAlignment="1">
      <alignment horizontal="center" vertical="top" wrapText="1"/>
    </xf>
    <xf numFmtId="0" fontId="59" fillId="2" borderId="2" xfId="0" applyFont="1" applyFill="1" applyBorder="1" applyAlignment="1" applyProtection="1">
      <alignment horizontal="center" vertical="top" wrapText="1"/>
      <protection locked="0"/>
    </xf>
    <xf numFmtId="0" fontId="59" fillId="2" borderId="4" xfId="0" applyFont="1" applyFill="1" applyBorder="1" applyAlignment="1" applyProtection="1">
      <alignment horizontal="center" vertical="top" wrapText="1"/>
      <protection locked="0"/>
    </xf>
    <xf numFmtId="0" fontId="60" fillId="2" borderId="4" xfId="0" applyFont="1" applyFill="1" applyBorder="1" applyAlignment="1">
      <alignment vertical="top" wrapText="1"/>
    </xf>
    <xf numFmtId="0" fontId="52" fillId="7" borderId="6"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9" xfId="0" applyFont="1" applyFill="1" applyBorder="1" applyAlignment="1">
      <alignment horizontal="center" vertical="top" wrapText="1"/>
    </xf>
    <xf numFmtId="0" fontId="52" fillId="7" borderId="11" xfId="0" applyFont="1" applyFill="1" applyBorder="1" applyAlignment="1">
      <alignment horizontal="center" vertical="top" wrapText="1"/>
    </xf>
    <xf numFmtId="0" fontId="52" fillId="7" borderId="22" xfId="0" applyFont="1" applyFill="1" applyBorder="1" applyAlignment="1">
      <alignment horizontal="center" vertical="top" wrapText="1"/>
    </xf>
    <xf numFmtId="0" fontId="52" fillId="7" borderId="23" xfId="0" applyFont="1" applyFill="1" applyBorder="1" applyAlignment="1">
      <alignment horizontal="center" vertical="top" wrapText="1"/>
    </xf>
    <xf numFmtId="0" fontId="28" fillId="12" borderId="1" xfId="0" applyFont="1" applyFill="1" applyBorder="1" applyAlignment="1">
      <alignment horizontal="center" vertical="top" wrapText="1"/>
    </xf>
    <xf numFmtId="0" fontId="40" fillId="0" borderId="0" xfId="0" applyFont="1" applyAlignment="1">
      <alignment vertical="top"/>
    </xf>
    <xf numFmtId="0" fontId="61" fillId="0" borderId="0" xfId="0" applyFont="1" applyAlignment="1">
      <alignment vertical="top"/>
    </xf>
    <xf numFmtId="0" fontId="41" fillId="0" borderId="0" xfId="0" applyFont="1" applyAlignment="1">
      <alignment vertical="top" wrapText="1"/>
    </xf>
    <xf numFmtId="0" fontId="40" fillId="2" borderId="12" xfId="0" applyFont="1" applyFill="1" applyBorder="1" applyAlignment="1">
      <alignment horizontal="center" vertical="top" wrapText="1"/>
    </xf>
    <xf numFmtId="4" fontId="40" fillId="4" borderId="1" xfId="0" applyNumberFormat="1" applyFont="1" applyFill="1" applyBorder="1" applyAlignment="1">
      <alignment horizontal="center" vertical="top" wrapText="1"/>
    </xf>
    <xf numFmtId="3" fontId="40" fillId="4" borderId="1" xfId="0" applyNumberFormat="1" applyFont="1" applyFill="1" applyBorder="1" applyAlignment="1">
      <alignment horizontal="center" vertical="top" wrapText="1"/>
    </xf>
    <xf numFmtId="164" fontId="40" fillId="4" borderId="1" xfId="0" applyNumberFormat="1" applyFont="1" applyFill="1" applyBorder="1" applyAlignment="1">
      <alignment horizontal="center" vertical="top" wrapText="1"/>
    </xf>
    <xf numFmtId="0" fontId="32" fillId="3" borderId="1" xfId="0" applyFont="1" applyFill="1" applyBorder="1" applyAlignment="1">
      <alignment horizontal="center" vertical="top"/>
    </xf>
    <xf numFmtId="4" fontId="32" fillId="3" borderId="1" xfId="0" applyNumberFormat="1" applyFont="1" applyFill="1" applyBorder="1" applyAlignment="1">
      <alignment vertical="top"/>
    </xf>
    <xf numFmtId="3" fontId="32" fillId="3" borderId="1" xfId="0" applyNumberFormat="1" applyFont="1" applyFill="1" applyBorder="1" applyAlignment="1">
      <alignment horizontal="center" vertical="top"/>
    </xf>
    <xf numFmtId="164" fontId="32" fillId="3" borderId="1" xfId="0" applyNumberFormat="1" applyFont="1" applyFill="1" applyBorder="1" applyAlignment="1">
      <alignment horizontal="center" vertical="top" wrapText="1"/>
    </xf>
    <xf numFmtId="0" fontId="62" fillId="0" borderId="1" xfId="0" applyFont="1" applyBorder="1" applyAlignment="1">
      <alignment wrapText="1"/>
    </xf>
    <xf numFmtId="0" fontId="46" fillId="3" borderId="1" xfId="0" applyFont="1" applyFill="1" applyBorder="1" applyAlignment="1">
      <alignment horizontal="center" vertical="center" wrapText="1"/>
    </xf>
    <xf numFmtId="0" fontId="46" fillId="0" borderId="1" xfId="0" applyFont="1" applyBorder="1"/>
    <xf numFmtId="0" fontId="64" fillId="3" borderId="1" xfId="0" applyFont="1" applyFill="1" applyBorder="1" applyAlignment="1">
      <alignment vertical="center" wrapText="1"/>
    </xf>
    <xf numFmtId="0" fontId="46" fillId="3" borderId="1" xfId="0" applyFont="1" applyFill="1" applyBorder="1" applyAlignment="1">
      <alignment vertical="center" wrapText="1"/>
    </xf>
    <xf numFmtId="0" fontId="63" fillId="0" borderId="1" xfId="0" applyFont="1" applyBorder="1"/>
    <xf numFmtId="0" fontId="0" fillId="13" borderId="1" xfId="0" applyFill="1" applyBorder="1" applyAlignment="1">
      <alignment vertical="top"/>
    </xf>
    <xf numFmtId="0" fontId="10" fillId="2" borderId="1" xfId="0" applyFont="1" applyFill="1" applyBorder="1" applyAlignment="1">
      <alignment horizontal="center" vertical="top" wrapText="1"/>
    </xf>
    <xf numFmtId="0" fontId="14" fillId="2" borderId="29" xfId="0" applyFont="1" applyFill="1" applyBorder="1" applyAlignment="1">
      <alignment horizontal="center" vertical="top" wrapText="1"/>
    </xf>
    <xf numFmtId="4" fontId="14" fillId="13" borderId="8" xfId="1" applyNumberFormat="1" applyFont="1" applyFill="1" applyBorder="1" applyAlignment="1">
      <alignment horizontal="center" vertical="top" wrapText="1"/>
    </xf>
    <xf numFmtId="0" fontId="14" fillId="13" borderId="1" xfId="0" applyFont="1" applyFill="1" applyBorder="1" applyAlignment="1">
      <alignment horizontal="center" vertical="top" wrapText="1"/>
    </xf>
    <xf numFmtId="4" fontId="14" fillId="13" borderId="5" xfId="0" applyNumberFormat="1" applyFont="1" applyFill="1" applyBorder="1" applyAlignment="1">
      <alignment horizontal="center" vertical="top" wrapText="1"/>
    </xf>
    <xf numFmtId="0" fontId="32" fillId="3" borderId="1" xfId="0" applyFont="1" applyFill="1" applyBorder="1" applyAlignment="1">
      <alignment vertical="top" wrapText="1"/>
    </xf>
    <xf numFmtId="0" fontId="50" fillId="0" borderId="0" xfId="0" applyFont="1" applyAlignment="1">
      <alignment horizontal="left" vertical="top"/>
    </xf>
    <xf numFmtId="0" fontId="65" fillId="0" borderId="0" xfId="0" applyFont="1" applyAlignment="1">
      <alignment vertical="top"/>
    </xf>
    <xf numFmtId="0" fontId="40" fillId="6" borderId="1" xfId="0" applyFont="1" applyFill="1" applyBorder="1" applyAlignment="1">
      <alignment horizontal="center" vertical="top" wrapText="1"/>
    </xf>
    <xf numFmtId="0" fontId="40" fillId="14" borderId="1" xfId="0" applyFont="1" applyFill="1" applyBorder="1" applyAlignment="1">
      <alignment horizontal="center" vertical="top" wrapText="1"/>
    </xf>
    <xf numFmtId="0" fontId="40" fillId="15" borderId="1" xfId="0" applyFont="1" applyFill="1" applyBorder="1" applyAlignment="1">
      <alignment horizontal="center" vertical="top" wrapText="1"/>
    </xf>
    <xf numFmtId="166" fontId="40" fillId="4" borderId="1" xfId="0" applyNumberFormat="1" applyFont="1" applyFill="1" applyBorder="1" applyAlignment="1">
      <alignment horizontal="center" vertical="top" wrapText="1"/>
    </xf>
    <xf numFmtId="167" fontId="40" fillId="4" borderId="1" xfId="0" applyNumberFormat="1" applyFont="1" applyFill="1" applyBorder="1" applyAlignment="1">
      <alignment horizontal="center" vertical="top" wrapText="1"/>
    </xf>
    <xf numFmtId="166" fontId="40" fillId="4" borderId="1" xfId="0" applyNumberFormat="1" applyFont="1" applyFill="1" applyBorder="1" applyAlignment="1">
      <alignment vertical="top"/>
    </xf>
    <xf numFmtId="166" fontId="32" fillId="3" borderId="1" xfId="0" applyNumberFormat="1" applyFont="1" applyFill="1" applyBorder="1" applyAlignment="1">
      <alignment vertical="top"/>
    </xf>
    <xf numFmtId="167" fontId="32"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4"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4" fillId="3" borderId="1" xfId="0" applyFont="1" applyFill="1" applyBorder="1" applyAlignment="1">
      <alignment horizontal="center" vertical="top" wrapText="1"/>
    </xf>
    <xf numFmtId="0" fontId="14" fillId="3" borderId="1" xfId="0" applyFont="1" applyFill="1" applyBorder="1" applyAlignment="1">
      <alignment vertical="top"/>
    </xf>
    <xf numFmtId="0" fontId="14" fillId="3" borderId="12" xfId="0" applyFont="1" applyFill="1" applyBorder="1" applyAlignment="1">
      <alignment horizontal="center" vertical="top" wrapText="1"/>
    </xf>
    <xf numFmtId="0" fontId="21" fillId="3" borderId="1" xfId="0" applyFont="1" applyFill="1" applyBorder="1" applyAlignment="1">
      <alignment horizontal="center" vertical="top" wrapText="1"/>
    </xf>
    <xf numFmtId="0" fontId="23" fillId="3" borderId="1" xfId="0" applyFont="1" applyFill="1" applyBorder="1" applyAlignment="1" applyProtection="1">
      <alignment horizontal="center" vertical="top" wrapText="1"/>
      <protection locked="0"/>
    </xf>
    <xf numFmtId="0" fontId="23" fillId="3" borderId="12" xfId="0" applyFont="1" applyFill="1" applyBorder="1" applyAlignment="1" applyProtection="1">
      <alignment horizontal="center" vertical="top" wrapText="1"/>
      <protection locked="0"/>
    </xf>
    <xf numFmtId="4" fontId="21" fillId="3" borderId="12" xfId="0" applyNumberFormat="1" applyFont="1" applyFill="1" applyBorder="1" applyAlignment="1">
      <alignment horizontal="center" vertical="top" wrapText="1"/>
    </xf>
    <xf numFmtId="3" fontId="21" fillId="3" borderId="12" xfId="0" applyNumberFormat="1" applyFont="1" applyFill="1" applyBorder="1" applyAlignment="1">
      <alignment horizontal="center" vertical="top" wrapText="1"/>
    </xf>
    <xf numFmtId="10" fontId="21" fillId="3" borderId="12" xfId="2" applyNumberFormat="1" applyFont="1" applyFill="1" applyBorder="1" applyAlignment="1" applyProtection="1">
      <alignment horizontal="center" vertical="top" wrapText="1"/>
    </xf>
    <xf numFmtId="4" fontId="21" fillId="3" borderId="1" xfId="0" applyNumberFormat="1" applyFont="1" applyFill="1" applyBorder="1" applyAlignment="1">
      <alignment horizontal="center" vertical="top" wrapText="1"/>
    </xf>
    <xf numFmtId="0" fontId="11" fillId="3" borderId="1" xfId="0" applyFont="1" applyFill="1" applyBorder="1" applyAlignment="1">
      <alignment vertical="top"/>
    </xf>
    <xf numFmtId="0" fontId="11" fillId="16" borderId="1" xfId="0" applyFont="1" applyFill="1" applyBorder="1" applyAlignment="1">
      <alignment vertical="top"/>
    </xf>
    <xf numFmtId="0" fontId="21" fillId="16" borderId="1" xfId="0" applyFont="1" applyFill="1" applyBorder="1" applyAlignment="1">
      <alignment horizontal="center" vertical="top" wrapText="1"/>
    </xf>
    <xf numFmtId="0" fontId="0" fillId="16" borderId="5" xfId="0" applyFill="1" applyBorder="1" applyAlignment="1">
      <alignment vertical="top"/>
    </xf>
    <xf numFmtId="0" fontId="31" fillId="5" borderId="1" xfId="0" applyFont="1" applyFill="1" applyBorder="1" applyAlignment="1">
      <alignment horizontal="center" vertical="top" wrapText="1"/>
    </xf>
    <xf numFmtId="168" fontId="40" fillId="4" borderId="1" xfId="0" applyNumberFormat="1" applyFont="1" applyFill="1" applyBorder="1" applyAlignment="1">
      <alignment horizontal="center" vertical="top" wrapText="1"/>
    </xf>
    <xf numFmtId="167" fontId="66" fillId="4" borderId="1" xfId="0" applyNumberFormat="1" applyFont="1" applyFill="1" applyBorder="1" applyAlignment="1">
      <alignment horizontal="center" vertical="top" wrapText="1"/>
    </xf>
    <xf numFmtId="0" fontId="28" fillId="0" borderId="0" xfId="0" applyFont="1" applyAlignment="1">
      <alignment horizontal="left" vertical="top"/>
    </xf>
    <xf numFmtId="0" fontId="41" fillId="0" borderId="0" xfId="0" applyFont="1" applyAlignment="1">
      <alignment horizontal="left" vertical="top"/>
    </xf>
    <xf numFmtId="166" fontId="40" fillId="4" borderId="1" xfId="6" applyNumberFormat="1" applyFont="1" applyFill="1" applyBorder="1" applyAlignment="1" applyProtection="1">
      <alignment horizontal="center" vertical="top" wrapText="1"/>
    </xf>
    <xf numFmtId="165" fontId="40" fillId="4" borderId="1" xfId="6" applyNumberFormat="1" applyFont="1" applyFill="1" applyBorder="1" applyAlignment="1" applyProtection="1">
      <alignment horizontal="center" vertical="top" wrapText="1"/>
    </xf>
    <xf numFmtId="166" fontId="40" fillId="3" borderId="1" xfId="0" applyNumberFormat="1" applyFont="1" applyFill="1" applyBorder="1" applyAlignment="1">
      <alignment horizontal="center" vertical="top"/>
    </xf>
    <xf numFmtId="165" fontId="40" fillId="3" borderId="1" xfId="6" applyNumberFormat="1" applyFont="1" applyFill="1" applyBorder="1" applyAlignment="1" applyProtection="1">
      <alignment horizontal="center" vertical="top" wrapText="1"/>
    </xf>
    <xf numFmtId="0" fontId="12" fillId="0" borderId="0" xfId="0" applyFont="1" applyAlignment="1">
      <alignment vertical="top"/>
    </xf>
    <xf numFmtId="0" fontId="40" fillId="3" borderId="1" xfId="0" applyFont="1" applyFill="1" applyBorder="1" applyAlignment="1">
      <alignment vertical="top"/>
    </xf>
    <xf numFmtId="0" fontId="44"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0" fontId="69" fillId="4" borderId="1" xfId="0" applyFont="1" applyFill="1" applyBorder="1" applyAlignment="1">
      <alignment horizontal="center" vertical="top" wrapText="1"/>
    </xf>
    <xf numFmtId="3" fontId="68" fillId="3" borderId="1" xfId="0" applyNumberFormat="1" applyFont="1" applyFill="1" applyBorder="1" applyAlignment="1">
      <alignment horizontal="center" vertical="top"/>
    </xf>
    <xf numFmtId="0" fontId="68" fillId="3" borderId="1" xfId="0" applyFont="1" applyFill="1" applyBorder="1" applyAlignment="1">
      <alignment vertical="top" wrapText="1"/>
    </xf>
    <xf numFmtId="3" fontId="66" fillId="4" borderId="1" xfId="0" applyNumberFormat="1" applyFont="1" applyFill="1" applyBorder="1" applyAlignment="1">
      <alignment horizontal="center" vertical="top" wrapText="1"/>
    </xf>
    <xf numFmtId="0" fontId="40" fillId="2" borderId="1" xfId="0" applyFont="1" applyFill="1" applyBorder="1" applyAlignment="1">
      <alignment horizontal="center" vertical="center" wrapText="1"/>
    </xf>
    <xf numFmtId="2" fontId="32" fillId="3" borderId="1" xfId="6" applyNumberFormat="1" applyFont="1" applyFill="1" applyBorder="1" applyAlignment="1" applyProtection="1">
      <alignment vertical="top"/>
    </xf>
    <xf numFmtId="2" fontId="66" fillId="4" borderId="1" xfId="6" applyNumberFormat="1" applyFont="1" applyFill="1" applyBorder="1" applyAlignment="1" applyProtection="1">
      <alignment vertical="top"/>
    </xf>
    <xf numFmtId="0" fontId="9"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6" fillId="13" borderId="1" xfId="0" applyNumberFormat="1" applyFont="1" applyFill="1" applyBorder="1" applyAlignment="1">
      <alignment vertical="center"/>
    </xf>
    <xf numFmtId="4" fontId="66" fillId="13" borderId="1" xfId="0" applyNumberFormat="1" applyFont="1" applyFill="1" applyBorder="1" applyAlignment="1">
      <alignment vertical="center"/>
    </xf>
    <xf numFmtId="9" fontId="32" fillId="13" borderId="1" xfId="2" applyFont="1" applyFill="1" applyBorder="1" applyAlignment="1">
      <alignment horizontal="center" vertical="top"/>
    </xf>
    <xf numFmtId="0" fontId="0" fillId="0" borderId="1" xfId="0" applyBorder="1" applyAlignment="1">
      <alignment wrapText="1"/>
    </xf>
    <xf numFmtId="166" fontId="68" fillId="0" borderId="1" xfId="0" applyNumberFormat="1" applyFont="1" applyBorder="1" applyAlignment="1">
      <alignment vertical="center"/>
    </xf>
    <xf numFmtId="165" fontId="68" fillId="0" borderId="1" xfId="6" applyNumberFormat="1" applyFont="1" applyFill="1" applyBorder="1" applyAlignment="1" applyProtection="1">
      <alignment vertical="center" wrapText="1"/>
    </xf>
    <xf numFmtId="0" fontId="6"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9" fillId="2" borderId="6" xfId="0" applyFont="1" applyFill="1" applyBorder="1"/>
    <xf numFmtId="0" fontId="9" fillId="0" borderId="1" xfId="0" applyFont="1" applyBorder="1" applyAlignment="1" applyProtection="1">
      <alignment horizontal="center" wrapText="1"/>
      <protection locked="0"/>
    </xf>
    <xf numFmtId="0" fontId="14" fillId="2" borderId="6" xfId="0" applyFont="1" applyFill="1" applyBorder="1"/>
    <xf numFmtId="0" fontId="14" fillId="3" borderId="1" xfId="0" applyFont="1" applyFill="1" applyBorder="1" applyAlignment="1">
      <alignment horizontal="center" wrapText="1"/>
    </xf>
    <xf numFmtId="0" fontId="13"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4" fillId="0" borderId="6" xfId="0" applyFont="1" applyBorder="1"/>
    <xf numFmtId="0" fontId="26"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1" fillId="0" borderId="0" xfId="0" applyFont="1"/>
    <xf numFmtId="0" fontId="70"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5"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0" fontId="10" fillId="13" borderId="1" xfId="0" applyFont="1" applyFill="1" applyBorder="1" applyAlignment="1" applyProtection="1">
      <alignment horizontal="center" wrapText="1"/>
      <protection locked="0"/>
    </xf>
    <xf numFmtId="0" fontId="5" fillId="0" borderId="0" xfId="0" applyFont="1" applyAlignment="1">
      <alignment horizontal="center"/>
    </xf>
    <xf numFmtId="2" fontId="9" fillId="13" borderId="8" xfId="0" applyNumberFormat="1" applyFont="1" applyFill="1" applyBorder="1" applyAlignment="1">
      <alignment horizontal="center" wrapText="1"/>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9" fillId="0" borderId="1" xfId="0" applyFont="1" applyBorder="1"/>
    <xf numFmtId="0" fontId="9" fillId="0" borderId="1" xfId="0" applyFont="1" applyBorder="1" applyAlignment="1">
      <alignment wrapText="1"/>
    </xf>
    <xf numFmtId="0" fontId="0" fillId="3" borderId="1" xfId="0" applyFill="1" applyBorder="1"/>
    <xf numFmtId="0" fontId="14" fillId="3" borderId="6" xfId="0" applyFont="1" applyFill="1" applyBorder="1"/>
    <xf numFmtId="0" fontId="14" fillId="3" borderId="9" xfId="0" applyFont="1" applyFill="1" applyBorder="1"/>
    <xf numFmtId="0" fontId="72" fillId="0" borderId="0" xfId="0" applyFont="1"/>
    <xf numFmtId="0" fontId="14" fillId="8" borderId="6" xfId="0" applyFont="1" applyFill="1" applyBorder="1"/>
    <xf numFmtId="0" fontId="5" fillId="13" borderId="1" xfId="0" applyFont="1" applyFill="1" applyBorder="1" applyAlignment="1" applyProtection="1">
      <alignment horizontal="center" wrapText="1"/>
      <protection locked="0"/>
    </xf>
    <xf numFmtId="2" fontId="0" fillId="3" borderId="1" xfId="0" applyNumberFormat="1" applyFill="1" applyBorder="1"/>
    <xf numFmtId="2" fontId="10"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7" fillId="0" borderId="1" xfId="0" applyFont="1" applyBorder="1" applyAlignment="1">
      <alignment vertical="center" wrapText="1"/>
    </xf>
    <xf numFmtId="0" fontId="10" fillId="0" borderId="0" xfId="0" applyFont="1"/>
    <xf numFmtId="0" fontId="26" fillId="0" borderId="0" xfId="0" applyFont="1"/>
    <xf numFmtId="0" fontId="39" fillId="0" borderId="0" xfId="0" applyFont="1" applyAlignment="1">
      <alignment horizontal="left" vertical="top"/>
    </xf>
    <xf numFmtId="0" fontId="37" fillId="2" borderId="1" xfId="0" applyFont="1" applyFill="1" applyBorder="1" applyAlignment="1">
      <alignment horizontal="left" vertical="center"/>
    </xf>
    <xf numFmtId="0" fontId="0" fillId="2" borderId="1" xfId="0" applyFill="1" applyBorder="1" applyAlignment="1">
      <alignment horizontal="left"/>
    </xf>
    <xf numFmtId="0" fontId="13" fillId="0" borderId="0" xfId="0" applyFont="1" applyAlignment="1">
      <alignment horizontal="left" vertical="top"/>
    </xf>
    <xf numFmtId="0" fontId="39" fillId="0" borderId="0" xfId="0" applyFont="1" applyAlignment="1">
      <alignment horizontal="left" vertical="center" wrapText="1"/>
    </xf>
    <xf numFmtId="0" fontId="4" fillId="0" borderId="0" xfId="0" applyFont="1" applyAlignment="1">
      <alignment horizontal="left" vertical="top"/>
    </xf>
    <xf numFmtId="0" fontId="4" fillId="0" borderId="0" xfId="0" applyFont="1" applyAlignment="1">
      <alignment vertical="top"/>
    </xf>
    <xf numFmtId="0" fontId="74" fillId="0" borderId="0" xfId="0" applyFont="1"/>
    <xf numFmtId="0" fontId="75" fillId="0" borderId="0" xfId="0" applyFont="1" applyAlignment="1">
      <alignment horizontal="left" vertical="top"/>
    </xf>
    <xf numFmtId="0" fontId="76" fillId="0" borderId="0" xfId="0" applyFont="1" applyAlignment="1">
      <alignment vertical="top"/>
    </xf>
    <xf numFmtId="0" fontId="77" fillId="0" borderId="0" xfId="0" applyFont="1" applyAlignment="1">
      <alignment vertical="top"/>
    </xf>
    <xf numFmtId="0" fontId="24" fillId="0" borderId="0" xfId="0" applyFont="1" applyAlignment="1">
      <alignment vertical="top"/>
    </xf>
    <xf numFmtId="0" fontId="78"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73" fillId="0" borderId="0" xfId="0" applyFont="1" applyAlignment="1">
      <alignment vertical="center" wrapText="1"/>
    </xf>
    <xf numFmtId="0" fontId="3" fillId="0" borderId="0" xfId="0" applyFont="1"/>
    <xf numFmtId="0" fontId="28" fillId="4"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40" fillId="0" borderId="1" xfId="0" applyNumberFormat="1" applyFont="1" applyBorder="1" applyAlignment="1">
      <alignment horizontal="center" vertical="center" wrapText="1"/>
    </xf>
    <xf numFmtId="3" fontId="15" fillId="0" borderId="1" xfId="0" applyNumberFormat="1" applyFont="1" applyBorder="1" applyAlignment="1" applyProtection="1">
      <alignment horizontal="center" vertical="center" wrapText="1"/>
      <protection locked="0"/>
    </xf>
    <xf numFmtId="3" fontId="16"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10" fillId="13" borderId="1" xfId="0" applyNumberFormat="1" applyFont="1" applyFill="1" applyBorder="1" applyAlignment="1">
      <alignment horizontal="center" vertical="center"/>
    </xf>
    <xf numFmtId="4" fontId="10"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40" fillId="4" borderId="1" xfId="0" applyNumberFormat="1" applyFont="1" applyFill="1" applyBorder="1" applyAlignment="1">
      <alignment vertical="center"/>
    </xf>
    <xf numFmtId="166" fontId="32" fillId="3" borderId="1" xfId="0" applyNumberFormat="1" applyFont="1" applyFill="1" applyBorder="1" applyAlignment="1">
      <alignment vertical="center"/>
    </xf>
    <xf numFmtId="167" fontId="40" fillId="4" borderId="1" xfId="0" applyNumberFormat="1" applyFont="1" applyFill="1" applyBorder="1" applyAlignment="1">
      <alignment horizontal="center" vertical="center" wrapText="1"/>
    </xf>
    <xf numFmtId="167" fontId="32" fillId="3" borderId="1" xfId="0" applyNumberFormat="1" applyFont="1" applyFill="1" applyBorder="1" applyAlignment="1">
      <alignment horizontal="center" vertical="center" wrapText="1"/>
    </xf>
    <xf numFmtId="0" fontId="40"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9" fillId="0" borderId="0" xfId="0" applyFont="1" applyAlignment="1">
      <alignment vertical="top"/>
    </xf>
    <xf numFmtId="0" fontId="11"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15" fillId="3" borderId="1" xfId="0" applyFont="1" applyFill="1" applyBorder="1" applyAlignment="1" applyProtection="1">
      <alignment horizontal="left" vertical="top" wrapText="1"/>
      <protection locked="0"/>
    </xf>
    <xf numFmtId="0" fontId="9" fillId="0" borderId="1" xfId="0" applyFont="1" applyBorder="1" applyAlignment="1" applyProtection="1">
      <alignment vertical="top"/>
      <protection locked="0"/>
    </xf>
    <xf numFmtId="0" fontId="0" fillId="0" borderId="1" xfId="0" applyBorder="1" applyAlignment="1" applyProtection="1">
      <alignment horizontal="center" vertical="top" wrapText="1"/>
      <protection locked="0"/>
    </xf>
    <xf numFmtId="4" fontId="16" fillId="7" borderId="1" xfId="0" applyNumberFormat="1" applyFont="1" applyFill="1" applyBorder="1" applyAlignment="1">
      <alignment vertical="center"/>
    </xf>
    <xf numFmtId="0" fontId="0" fillId="0" borderId="1" xfId="0"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2" borderId="1" xfId="0" applyFill="1" applyBorder="1" applyAlignment="1">
      <alignment horizontal="left" vertical="center"/>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0" fontId="80" fillId="0" borderId="1" xfId="10" applyBorder="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5" fillId="0" borderId="1" xfId="0" applyFont="1" applyBorder="1" applyAlignment="1" applyProtection="1">
      <alignment vertical="top"/>
      <protection locked="0"/>
    </xf>
    <xf numFmtId="0" fontId="83" fillId="0" borderId="1" xfId="0" applyFont="1" applyBorder="1"/>
    <xf numFmtId="0" fontId="83" fillId="0" borderId="1" xfId="0" applyFont="1" applyBorder="1" applyAlignment="1">
      <alignment horizontal="center" vertical="center"/>
    </xf>
    <xf numFmtId="0" fontId="82" fillId="0" borderId="1" xfId="0" applyFont="1" applyBorder="1" applyAlignment="1">
      <alignment horizontal="center" vertical="center" wrapText="1"/>
    </xf>
    <xf numFmtId="0" fontId="32" fillId="0" borderId="1" xfId="0" applyFont="1" applyBorder="1" applyAlignment="1">
      <alignment vertical="center"/>
    </xf>
    <xf numFmtId="4" fontId="83" fillId="0" borderId="1" xfId="0" applyNumberFormat="1" applyFont="1" applyBorder="1" applyAlignment="1">
      <alignment horizontal="center" vertical="center"/>
    </xf>
    <xf numFmtId="14" fontId="83" fillId="0" borderId="1" xfId="0" applyNumberFormat="1" applyFont="1" applyBorder="1" applyAlignment="1">
      <alignment horizontal="center" vertical="center"/>
    </xf>
    <xf numFmtId="0" fontId="32" fillId="0" borderId="5" xfId="0" applyFont="1" applyBorder="1" applyAlignment="1">
      <alignment horizontal="center" vertical="center"/>
    </xf>
    <xf numFmtId="0" fontId="32" fillId="0" borderId="1" xfId="0" applyFont="1" applyBorder="1" applyAlignment="1">
      <alignment horizontal="center" vertical="center"/>
    </xf>
    <xf numFmtId="14"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xf>
    <xf numFmtId="0" fontId="41" fillId="0" borderId="1" xfId="0" applyFont="1" applyBorder="1"/>
    <xf numFmtId="2" fontId="16" fillId="0" borderId="1" xfId="0" applyNumberFormat="1" applyFont="1" applyBorder="1" applyAlignment="1">
      <alignment horizontal="center" vertical="center"/>
    </xf>
    <xf numFmtId="0" fontId="9" fillId="0" borderId="1" xfId="0" applyFont="1" applyBorder="1" applyAlignment="1">
      <alignment horizontal="center" wrapText="1"/>
    </xf>
    <xf numFmtId="0" fontId="0" fillId="0" borderId="1" xfId="0" applyBorder="1" applyAlignment="1" applyProtection="1">
      <alignment horizontal="left" vertical="center" wrapText="1"/>
      <protection locked="0"/>
    </xf>
    <xf numFmtId="0" fontId="80" fillId="0" borderId="1" xfId="10" applyBorder="1" applyAlignment="1">
      <alignment horizontal="left" vertical="center" wrapText="1"/>
    </xf>
    <xf numFmtId="0" fontId="0" fillId="0" borderId="1" xfId="0" applyBorder="1" applyAlignment="1">
      <alignment vertical="center" wrapText="1"/>
    </xf>
    <xf numFmtId="0" fontId="80" fillId="0" borderId="1" xfId="10" applyBorder="1" applyAlignment="1">
      <alignment vertical="center" wrapText="1"/>
    </xf>
    <xf numFmtId="0" fontId="0" fillId="0" borderId="0" xfId="0" applyAlignment="1">
      <alignment horizontal="center" vertical="center"/>
    </xf>
    <xf numFmtId="0" fontId="74" fillId="0" borderId="0" xfId="0" applyFont="1" applyAlignment="1">
      <alignment horizontal="center" vertical="center"/>
    </xf>
    <xf numFmtId="0" fontId="2" fillId="0" borderId="0" xfId="0" applyFont="1" applyAlignment="1">
      <alignment horizontal="left" vertical="center" wrapText="1"/>
    </xf>
    <xf numFmtId="0" fontId="2" fillId="0" borderId="1" xfId="0" applyFont="1" applyBorder="1" applyAlignment="1">
      <alignment horizontal="left" vertical="center" wrapText="1"/>
    </xf>
    <xf numFmtId="3" fontId="0" fillId="0" borderId="1" xfId="0" applyNumberFormat="1" applyBorder="1" applyAlignment="1">
      <alignment horizontal="center" vertical="center" wrapText="1"/>
    </xf>
    <xf numFmtId="0" fontId="0" fillId="0" borderId="1" xfId="0" applyBorder="1" applyAlignment="1" applyProtection="1">
      <alignment horizontal="center" vertical="center"/>
      <protection locked="0"/>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wrapText="1"/>
    </xf>
    <xf numFmtId="0" fontId="15" fillId="0" borderId="1" xfId="0" applyFont="1" applyBorder="1" applyAlignment="1">
      <alignment vertical="center" wrapText="1"/>
    </xf>
    <xf numFmtId="0" fontId="10" fillId="6" borderId="1" xfId="0" applyFont="1" applyFill="1" applyBorder="1" applyAlignment="1">
      <alignment horizontal="center"/>
    </xf>
    <xf numFmtId="0" fontId="0" fillId="6" borderId="1" xfId="0" applyFill="1" applyBorder="1" applyAlignment="1">
      <alignment horizontal="left" vertical="center" wrapText="1"/>
    </xf>
    <xf numFmtId="0" fontId="13" fillId="0" borderId="0" xfId="0" applyFont="1" applyAlignment="1">
      <alignment horizontal="left" vertical="top"/>
    </xf>
    <xf numFmtId="0" fontId="21" fillId="2" borderId="1" xfId="0" applyFont="1" applyFill="1" applyBorder="1" applyAlignment="1">
      <alignment horizontal="left" vertical="top"/>
    </xf>
    <xf numFmtId="0" fontId="23" fillId="0" borderId="12" xfId="0" applyFont="1" applyBorder="1" applyAlignment="1">
      <alignment horizontal="left" vertical="top" wrapText="1"/>
    </xf>
    <xf numFmtId="0" fontId="23" fillId="0" borderId="7" xfId="0" applyFont="1" applyBorder="1" applyAlignment="1">
      <alignment horizontal="left" vertical="top" wrapText="1"/>
    </xf>
    <xf numFmtId="0" fontId="23" fillId="0" borderId="5" xfId="0" applyFont="1" applyBorder="1" applyAlignment="1">
      <alignment horizontal="left" vertical="top" wrapText="1"/>
    </xf>
    <xf numFmtId="0" fontId="32" fillId="0" borderId="19" xfId="0" applyFont="1" applyBorder="1" applyAlignment="1">
      <alignment horizontal="left" vertical="top" wrapText="1"/>
    </xf>
    <xf numFmtId="0" fontId="39" fillId="0" borderId="0" xfId="0" applyFont="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0" fillId="0" borderId="1" xfId="0" applyBorder="1" applyAlignment="1">
      <alignment horizontal="left" vertical="center" wrapText="1"/>
    </xf>
    <xf numFmtId="0" fontId="13" fillId="0" borderId="0" xfId="0" applyFont="1" applyAlignment="1">
      <alignment horizontal="left"/>
    </xf>
    <xf numFmtId="0" fontId="52" fillId="2" borderId="2" xfId="0" applyFont="1" applyFill="1" applyBorder="1" applyAlignment="1" applyProtection="1">
      <alignment horizontal="center" vertical="top" wrapText="1"/>
      <protection locked="0"/>
    </xf>
    <xf numFmtId="0" fontId="52" fillId="2" borderId="4" xfId="0" applyFont="1" applyFill="1" applyBorder="1" applyAlignment="1" applyProtection="1">
      <alignment horizontal="center" vertical="top" wrapText="1"/>
      <protection locked="0"/>
    </xf>
    <xf numFmtId="0" fontId="52" fillId="2" borderId="27" xfId="0" applyFont="1" applyFill="1" applyBorder="1" applyAlignment="1" applyProtection="1">
      <alignment horizontal="center" vertical="top" wrapText="1"/>
      <protection locked="0"/>
    </xf>
    <xf numFmtId="0" fontId="52" fillId="2" borderId="28" xfId="0" applyFont="1" applyFill="1" applyBorder="1" applyAlignment="1" applyProtection="1">
      <alignment horizontal="center" vertical="top" wrapText="1"/>
      <protection locked="0"/>
    </xf>
  </cellXfs>
  <cellStyles count="12">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xfId="1" builtinId="3"/>
    <cellStyle name="Kablelis 2" xfId="7" xr:uid="{00000000-0005-0000-0000-000006000000}"/>
    <cellStyle name="Normal 10" xfId="11" xr:uid="{CAA6B653-5CA9-4220-8713-573A2903EE62}"/>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hyperlink" Target="https://kalvarijosvvg.lt/2025/07/09/vyks-kvietimo-nr-3-informacinis-mokomasis-renginys/" TargetMode="External"/><Relationship Id="rId2" Type="http://schemas.openxmlformats.org/officeDocument/2006/relationships/hyperlink" Target="https://suduvosgidas.lt/kalvarijos-vvg-kviecia-teikti-vietos-projektus-pagal-priemone-vaiku-ir-senjoru-dienos-uzimtumo-paslaugu-pletra/" TargetMode="External"/><Relationship Id="rId1" Type="http://schemas.openxmlformats.org/officeDocument/2006/relationships/hyperlink" Target="https://kalvarijosvvg.lt/2025/06/12/kvietimas-nr-3-teikti-vietos-projektus/" TargetMode="External"/><Relationship Id="rId5" Type="http://schemas.openxmlformats.org/officeDocument/2006/relationships/printerSettings" Target="../printerSettings/printerSettings9.bin"/><Relationship Id="rId4" Type="http://schemas.openxmlformats.org/officeDocument/2006/relationships/hyperlink" Target="https://kalvarijosvvg.lt/kvietimo-dokumentai/2023-2027-m-strategijos-dokumenta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kalvarijosvvg.lt/" TargetMode="External"/><Relationship Id="rId13" Type="http://schemas.openxmlformats.org/officeDocument/2006/relationships/hyperlink" Target="http://www.facebook.com/kalvarijosvvg/" TargetMode="External"/><Relationship Id="rId18" Type="http://schemas.openxmlformats.org/officeDocument/2006/relationships/hyperlink" Target="http://www.facebook.com/kalvarijosvvg/" TargetMode="External"/><Relationship Id="rId3" Type="http://schemas.openxmlformats.org/officeDocument/2006/relationships/hyperlink" Target="http://www.kalvarijosvvg.lt/" TargetMode="External"/><Relationship Id="rId7" Type="http://schemas.openxmlformats.org/officeDocument/2006/relationships/hyperlink" Target="http://www.kalvarijosvvg.lt/" TargetMode="External"/><Relationship Id="rId12" Type="http://schemas.openxmlformats.org/officeDocument/2006/relationships/hyperlink" Target="http://www.facebook.com/kalvarijosvvg/" TargetMode="External"/><Relationship Id="rId17" Type="http://schemas.openxmlformats.org/officeDocument/2006/relationships/hyperlink" Target="http://www.kalvarijosvvg.lt/" TargetMode="External"/><Relationship Id="rId2" Type="http://schemas.openxmlformats.org/officeDocument/2006/relationships/hyperlink" Target="http://www.kalvarijosvvg.lt/" TargetMode="External"/><Relationship Id="rId16" Type="http://schemas.openxmlformats.org/officeDocument/2006/relationships/hyperlink" Target="http://www.suduvosgidas.lt/" TargetMode="External"/><Relationship Id="rId1" Type="http://schemas.openxmlformats.org/officeDocument/2006/relationships/hyperlink" Target="http://www.kalvarijosvvg.lt/" TargetMode="External"/><Relationship Id="rId6" Type="http://schemas.openxmlformats.org/officeDocument/2006/relationships/hyperlink" Target="http://www.kalvarijosvvg.lt/" TargetMode="External"/><Relationship Id="rId11" Type="http://schemas.openxmlformats.org/officeDocument/2006/relationships/hyperlink" Target="http://www.facebook.com/kalvarijosvvg/" TargetMode="External"/><Relationship Id="rId5" Type="http://schemas.openxmlformats.org/officeDocument/2006/relationships/hyperlink" Target="http://www.kalvarijosvvg.lt/" TargetMode="External"/><Relationship Id="rId15" Type="http://schemas.openxmlformats.org/officeDocument/2006/relationships/hyperlink" Target="http://www.suduvosgidas.lt/" TargetMode="External"/><Relationship Id="rId10" Type="http://schemas.openxmlformats.org/officeDocument/2006/relationships/hyperlink" Target="http://www.facebook.com/kalvarijosvvg/" TargetMode="External"/><Relationship Id="rId19" Type="http://schemas.openxmlformats.org/officeDocument/2006/relationships/hyperlink" Target="http://www.suduvosgidas.lt/" TargetMode="External"/><Relationship Id="rId4" Type="http://schemas.openxmlformats.org/officeDocument/2006/relationships/hyperlink" Target="http://www.kalvarijosvvg.lt/" TargetMode="External"/><Relationship Id="rId9" Type="http://schemas.openxmlformats.org/officeDocument/2006/relationships/hyperlink" Target="http://www.facebook.com/kalvarijosvvg/" TargetMode="External"/><Relationship Id="rId14" Type="http://schemas.openxmlformats.org/officeDocument/2006/relationships/hyperlink" Target="http://www.facebook.com/kalvarijosvv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opLeftCell="E1" zoomScale="85" zoomScaleNormal="85" workbookViewId="0">
      <selection activeCell="D22" sqref="D22"/>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18" t="s">
        <v>0</v>
      </c>
      <c r="F1" s="369" t="s">
        <v>694</v>
      </c>
      <c r="G1" s="368"/>
      <c r="H1" s="372"/>
    </row>
    <row r="2" spans="1:13" x14ac:dyDescent="0.3">
      <c r="F2" s="370" t="s">
        <v>695</v>
      </c>
      <c r="G2" s="366"/>
      <c r="H2" s="373"/>
    </row>
    <row r="3" spans="1:13" x14ac:dyDescent="0.3">
      <c r="C3" s="326" t="s">
        <v>613</v>
      </c>
      <c r="D3" t="s">
        <v>614</v>
      </c>
      <c r="F3" s="371" t="s">
        <v>696</v>
      </c>
      <c r="G3" s="367"/>
      <c r="H3" s="374"/>
    </row>
    <row r="4" spans="1:13" x14ac:dyDescent="0.3">
      <c r="C4" s="326" t="s">
        <v>615</v>
      </c>
      <c r="D4" t="s">
        <v>616</v>
      </c>
    </row>
    <row r="5" spans="1:13" x14ac:dyDescent="0.3">
      <c r="B5" s="2" t="s">
        <v>2</v>
      </c>
      <c r="C5" s="360" t="s">
        <v>355</v>
      </c>
      <c r="D5" s="361"/>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17</v>
      </c>
      <c r="G9" s="210">
        <f>SUMIFS($G10:$G29,$K10:$K29,"Vietos projektų įgyvendinimo išlaidos")</f>
        <v>1102920</v>
      </c>
      <c r="H9" s="212">
        <f>SUM(H10:H29)</f>
        <v>100</v>
      </c>
      <c r="I9" s="209"/>
      <c r="J9" s="209"/>
      <c r="K9" s="209"/>
      <c r="L9" s="209"/>
      <c r="M9" s="209"/>
    </row>
    <row r="10" spans="1:13" ht="28.8" x14ac:dyDescent="0.3">
      <c r="A10" s="3" t="s">
        <v>64</v>
      </c>
      <c r="B10" s="10" t="s">
        <v>12</v>
      </c>
      <c r="C10" s="241" t="str">
        <f>IF(F10&gt;0,$C$5,0)</f>
        <v>KALV</v>
      </c>
      <c r="D10" s="25" t="s">
        <v>697</v>
      </c>
      <c r="E10" s="26" t="s">
        <v>29</v>
      </c>
      <c r="F10" s="27">
        <v>2</v>
      </c>
      <c r="G10" s="28">
        <v>150000</v>
      </c>
      <c r="H10" s="29">
        <v>13.600261125013599</v>
      </c>
      <c r="I10" s="30" t="s">
        <v>30</v>
      </c>
      <c r="J10" s="30" t="s">
        <v>701</v>
      </c>
      <c r="K10" s="31" t="s">
        <v>15</v>
      </c>
      <c r="L10" s="207" t="s">
        <v>263</v>
      </c>
      <c r="M10" s="314" t="str">
        <f t="shared" ref="M10:M29" si="0">IF(K10="Vietos projektų įgyvendinimo išlaidos", "Gerai","Priemonę pašalinti iš sąrašo")</f>
        <v>Gerai</v>
      </c>
    </row>
    <row r="11" spans="1:13" ht="28.8" x14ac:dyDescent="0.3">
      <c r="A11" s="3" t="s">
        <v>65</v>
      </c>
      <c r="B11" s="10" t="s">
        <v>16</v>
      </c>
      <c r="C11" s="241" t="str">
        <f t="shared" ref="C11:C29" si="1">IF(F11&gt;0,$C$5,0)</f>
        <v>KALV</v>
      </c>
      <c r="D11" s="25" t="s">
        <v>698</v>
      </c>
      <c r="E11" s="26" t="s">
        <v>29</v>
      </c>
      <c r="F11" s="27">
        <v>1</v>
      </c>
      <c r="G11" s="28">
        <v>100000</v>
      </c>
      <c r="H11" s="29">
        <v>9.0668407500090673</v>
      </c>
      <c r="I11" s="30" t="s">
        <v>30</v>
      </c>
      <c r="J11" s="30" t="s">
        <v>702</v>
      </c>
      <c r="K11" s="31" t="s">
        <v>15</v>
      </c>
      <c r="L11" s="207" t="s">
        <v>263</v>
      </c>
      <c r="M11" s="314" t="str">
        <f t="shared" si="0"/>
        <v>Gerai</v>
      </c>
    </row>
    <row r="12" spans="1:13" ht="28.8" x14ac:dyDescent="0.3">
      <c r="A12" s="3" t="s">
        <v>66</v>
      </c>
      <c r="B12" s="10" t="s">
        <v>19</v>
      </c>
      <c r="C12" s="241" t="str">
        <f t="shared" si="1"/>
        <v>KALV</v>
      </c>
      <c r="D12" s="25" t="s">
        <v>13</v>
      </c>
      <c r="E12" s="26" t="s">
        <v>13</v>
      </c>
      <c r="F12" s="27">
        <v>8</v>
      </c>
      <c r="G12" s="28">
        <v>600000</v>
      </c>
      <c r="H12" s="29">
        <v>54.401044500054397</v>
      </c>
      <c r="I12" s="30" t="s">
        <v>14</v>
      </c>
      <c r="J12" s="30" t="s">
        <v>703</v>
      </c>
      <c r="K12" s="31" t="s">
        <v>15</v>
      </c>
      <c r="L12" s="207" t="s">
        <v>263</v>
      </c>
      <c r="M12" s="314" t="str">
        <f t="shared" si="0"/>
        <v>Gerai</v>
      </c>
    </row>
    <row r="13" spans="1:13" x14ac:dyDescent="0.3">
      <c r="A13" s="3" t="s">
        <v>67</v>
      </c>
      <c r="B13" s="10" t="s">
        <v>22</v>
      </c>
      <c r="C13" s="241" t="str">
        <f t="shared" si="1"/>
        <v>KALV</v>
      </c>
      <c r="D13" s="25" t="s">
        <v>699</v>
      </c>
      <c r="E13" s="26" t="s">
        <v>26</v>
      </c>
      <c r="F13" s="27">
        <v>1</v>
      </c>
      <c r="G13" s="28">
        <v>100000</v>
      </c>
      <c r="H13" s="29">
        <v>9.0668407500090673</v>
      </c>
      <c r="I13" s="30" t="s">
        <v>27</v>
      </c>
      <c r="J13" s="30" t="s">
        <v>704</v>
      </c>
      <c r="K13" s="31" t="s">
        <v>15</v>
      </c>
      <c r="L13" s="207" t="s">
        <v>263</v>
      </c>
      <c r="M13" s="314" t="str">
        <f t="shared" si="0"/>
        <v>Gerai</v>
      </c>
    </row>
    <row r="14" spans="1:13" x14ac:dyDescent="0.3">
      <c r="A14" s="3" t="s">
        <v>68</v>
      </c>
      <c r="B14" s="10" t="s">
        <v>25</v>
      </c>
      <c r="C14" s="241" t="str">
        <f t="shared" si="1"/>
        <v>KALV</v>
      </c>
      <c r="D14" s="25" t="s">
        <v>700</v>
      </c>
      <c r="E14" s="26" t="s">
        <v>23</v>
      </c>
      <c r="F14" s="27">
        <v>5</v>
      </c>
      <c r="G14" s="28">
        <v>152920</v>
      </c>
      <c r="H14" s="29">
        <v>13.865012874913866</v>
      </c>
      <c r="I14" s="30" t="s">
        <v>24</v>
      </c>
      <c r="J14" s="30" t="s">
        <v>705</v>
      </c>
      <c r="K14" s="31" t="s">
        <v>15</v>
      </c>
      <c r="L14" s="207" t="s">
        <v>263</v>
      </c>
      <c r="M14" s="314" t="str">
        <f t="shared" si="0"/>
        <v>Gerai</v>
      </c>
    </row>
    <row r="15" spans="1:13" x14ac:dyDescent="0.3">
      <c r="A15" s="3" t="s">
        <v>69</v>
      </c>
      <c r="B15" s="10" t="s">
        <v>28</v>
      </c>
      <c r="C15" s="241">
        <f t="shared" si="1"/>
        <v>0</v>
      </c>
      <c r="D15" s="25"/>
      <c r="E15" s="26"/>
      <c r="F15" s="27"/>
      <c r="G15" s="28"/>
      <c r="H15" s="29"/>
      <c r="I15" s="30"/>
      <c r="J15" s="30"/>
      <c r="K15" s="31"/>
      <c r="L15" s="207" t="s">
        <v>263</v>
      </c>
      <c r="M15" s="314" t="str">
        <f t="shared" si="0"/>
        <v>Priemonę pašalinti iš sąrašo</v>
      </c>
    </row>
    <row r="16" spans="1:13" x14ac:dyDescent="0.3">
      <c r="A16" s="3" t="s">
        <v>70</v>
      </c>
      <c r="B16" s="10" t="s">
        <v>31</v>
      </c>
      <c r="C16" s="241">
        <f t="shared" si="1"/>
        <v>0</v>
      </c>
      <c r="D16" s="25"/>
      <c r="E16" s="26"/>
      <c r="F16" s="27"/>
      <c r="G16" s="28"/>
      <c r="H16" s="29"/>
      <c r="I16" s="30"/>
      <c r="J16" s="30"/>
      <c r="K16" s="31"/>
      <c r="L16" s="207" t="s">
        <v>263</v>
      </c>
      <c r="M16" s="314"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4"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4"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4"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4"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4"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4"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4"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4"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4"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4"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4"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4"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4"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20"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H10" sqref="H10"/>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19"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19"/>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1" t="s">
        <v>613</v>
      </c>
      <c r="B3" s="329"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1" t="s">
        <v>615</v>
      </c>
      <c r="B4" s="329"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1102920</v>
      </c>
      <c r="G9" s="219">
        <f>SUM(G10:G29)</f>
        <v>2</v>
      </c>
      <c r="H9" s="219">
        <f t="shared" ref="H9:T9" si="0">SUM(H10:H29)</f>
        <v>0</v>
      </c>
      <c r="I9" s="219">
        <f t="shared" si="0"/>
        <v>2</v>
      </c>
      <c r="J9" s="219">
        <f t="shared" si="0"/>
        <v>0</v>
      </c>
      <c r="K9" s="219">
        <f t="shared" si="0"/>
        <v>0</v>
      </c>
      <c r="L9" s="219">
        <f t="shared" si="0"/>
        <v>0</v>
      </c>
      <c r="M9" s="219">
        <f t="shared" si="0"/>
        <v>0</v>
      </c>
      <c r="N9" s="243">
        <f t="shared" si="0"/>
        <v>61093.770000000004</v>
      </c>
      <c r="O9" s="243">
        <f t="shared" si="0"/>
        <v>0</v>
      </c>
      <c r="P9" s="243">
        <f t="shared" si="0"/>
        <v>61093.770000000004</v>
      </c>
      <c r="Q9" s="243">
        <f t="shared" si="0"/>
        <v>0</v>
      </c>
      <c r="R9" s="243">
        <f t="shared" si="0"/>
        <v>0</v>
      </c>
      <c r="S9" s="243">
        <f t="shared" si="0"/>
        <v>0</v>
      </c>
      <c r="T9" s="243">
        <f t="shared" si="0"/>
        <v>0</v>
      </c>
      <c r="U9" s="244">
        <f>IF($F9&gt;0,N9/$F9*100,0)</f>
        <v>5.5392748340768145</v>
      </c>
      <c r="V9" s="244">
        <f t="shared" ref="V9" si="1">IF($F9&gt;0,O9/$F9*100,0)</f>
        <v>0</v>
      </c>
      <c r="W9" s="244">
        <f t="shared" ref="W9:W29" si="2">IF($F9&gt;0,P9/$F9*100,0)</f>
        <v>5.5392748340768145</v>
      </c>
      <c r="X9" s="244">
        <f t="shared" ref="X9:X29" si="3">IF($F9&gt;0,Q9/$F9*100,0)</f>
        <v>0</v>
      </c>
      <c r="Y9" s="244">
        <f t="shared" ref="Y9:Y29" si="4">IF($F9&gt;0,R9/$F9*100,0)</f>
        <v>0</v>
      </c>
      <c r="Z9" s="244">
        <f t="shared" ref="Z9:Z29" si="5">IF($F9&gt;0,S9/$F9*100,0)</f>
        <v>0</v>
      </c>
      <c r="AA9" s="244">
        <f t="shared" ref="AA9:AA29" si="6">IF($F9&gt;0,T9/$F9*100,0)</f>
        <v>0</v>
      </c>
      <c r="AB9" s="219">
        <f>SUM(AB10:AB29)</f>
        <v>2</v>
      </c>
      <c r="AC9" s="219">
        <f t="shared" ref="AC9:AH9" si="7">SUM(AC10:AC29)</f>
        <v>0</v>
      </c>
      <c r="AD9" s="219">
        <f t="shared" si="7"/>
        <v>2</v>
      </c>
      <c r="AE9" s="219">
        <f t="shared" si="7"/>
        <v>0</v>
      </c>
      <c r="AF9" s="219">
        <f t="shared" si="7"/>
        <v>0</v>
      </c>
      <c r="AG9" s="219">
        <f t="shared" si="7"/>
        <v>0</v>
      </c>
      <c r="AH9" s="219">
        <f t="shared" si="7"/>
        <v>0</v>
      </c>
      <c r="AI9" s="243">
        <f t="shared" ref="AI9" si="8">SUM(AI10:AI29)</f>
        <v>61094</v>
      </c>
      <c r="AJ9" s="243">
        <f t="shared" ref="AJ9" si="9">SUM(AJ10:AJ29)</f>
        <v>0</v>
      </c>
      <c r="AK9" s="243">
        <f t="shared" ref="AK9" si="10">SUM(AK10:AK29)</f>
        <v>61094</v>
      </c>
      <c r="AL9" s="243">
        <f t="shared" ref="AL9" si="11">SUM(AL10:AL29)</f>
        <v>0</v>
      </c>
      <c r="AM9" s="243">
        <f t="shared" ref="AM9" si="12">SUM(AM10:AM29)</f>
        <v>0</v>
      </c>
      <c r="AN9" s="243">
        <f t="shared" ref="AN9" si="13">SUM(AN10:AN29)</f>
        <v>0</v>
      </c>
      <c r="AO9" s="243">
        <f t="shared" ref="AO9" si="14">SUM(AO10:AO29)</f>
        <v>0</v>
      </c>
      <c r="AP9" s="244">
        <f>IF($F9&gt;0,AI9/$F9*100,0)</f>
        <v>5.5392956878105393</v>
      </c>
      <c r="AQ9" s="244">
        <f t="shared" ref="AQ9:AV9" si="15">IF($F9&gt;0,AJ9/$F9*100,0)</f>
        <v>0</v>
      </c>
      <c r="AR9" s="244">
        <f t="shared" si="15"/>
        <v>5.5392956878105393</v>
      </c>
      <c r="AS9" s="244">
        <f t="shared" si="15"/>
        <v>0</v>
      </c>
      <c r="AT9" s="244">
        <f t="shared" si="15"/>
        <v>0</v>
      </c>
      <c r="AU9" s="244">
        <f t="shared" si="15"/>
        <v>0</v>
      </c>
      <c r="AV9" s="244">
        <f t="shared" si="15"/>
        <v>0</v>
      </c>
      <c r="AW9" s="219">
        <f>SUM(AW10:AW29)</f>
        <v>2</v>
      </c>
      <c r="AX9" s="219">
        <f t="shared" ref="AX9:BD9" si="16">SUM(AX10:AX29)</f>
        <v>0</v>
      </c>
      <c r="AY9" s="219">
        <f t="shared" si="16"/>
        <v>2</v>
      </c>
      <c r="AZ9" s="219">
        <f t="shared" si="16"/>
        <v>0</v>
      </c>
      <c r="BA9" s="219">
        <f t="shared" si="16"/>
        <v>0</v>
      </c>
      <c r="BB9" s="219">
        <f t="shared" si="16"/>
        <v>0</v>
      </c>
      <c r="BC9" s="219">
        <f t="shared" si="16"/>
        <v>0</v>
      </c>
      <c r="BD9" s="243">
        <f t="shared" si="16"/>
        <v>61094</v>
      </c>
      <c r="BE9" s="243">
        <f t="shared" ref="BE9" si="17">SUM(BE10:BE29)</f>
        <v>0</v>
      </c>
      <c r="BF9" s="243">
        <f t="shared" ref="BF9" si="18">SUM(BF10:BF29)</f>
        <v>61094</v>
      </c>
      <c r="BG9" s="243">
        <f t="shared" ref="BG9" si="19">SUM(BG10:BG29)</f>
        <v>0</v>
      </c>
      <c r="BH9" s="243">
        <f t="shared" ref="BH9" si="20">SUM(BH10:BH29)</f>
        <v>0</v>
      </c>
      <c r="BI9" s="243">
        <f t="shared" ref="BI9" si="21">SUM(BI10:BI29)</f>
        <v>0</v>
      </c>
      <c r="BJ9" s="243">
        <f t="shared" ref="BJ9" si="22">SUM(BJ10:BJ29)</f>
        <v>0</v>
      </c>
      <c r="BK9" s="220">
        <f>IF($F9&gt;0,BD9/$F9*100,0)</f>
        <v>5.5392956878105393</v>
      </c>
      <c r="BL9" s="220">
        <f>IF($F9&gt;0,BE9/$F9*100,0)</f>
        <v>0</v>
      </c>
      <c r="BM9" s="220">
        <f t="shared" ref="BM9:BQ9" si="23">IF($F9&gt;0,BF9/$F9*100,0)</f>
        <v>5.5392956878105393</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22.8" x14ac:dyDescent="0.3">
      <c r="A10" s="10" t="s">
        <v>12</v>
      </c>
      <c r="B10" s="197" t="str">
        <f>'VPS1'!C10</f>
        <v>KALV</v>
      </c>
      <c r="C10" s="213" t="str">
        <f>'VPS1'!D10</f>
        <v>Vaikų ir senjorų dienos užimtumo paslaugų plėtra</v>
      </c>
      <c r="D10" s="54" t="str">
        <f>'VPS1'!J10</f>
        <v>KALV-LEADER-20VVG-08-01</v>
      </c>
      <c r="E10" s="54" t="str">
        <f>'VPS1'!L10</f>
        <v>EŽŪFKP</v>
      </c>
      <c r="F10" s="198">
        <f>'VPS1'!G10</f>
        <v>150000</v>
      </c>
      <c r="G10" s="221">
        <f t="shared" ref="G10:G29" si="32">SUM(H10:M10)</f>
        <v>0</v>
      </c>
      <c r="H10" s="222">
        <f>COUNTIFS('D5'!$B$11:$B$4855,'A2'!$D10,'D5'!$BH$11:$BH$4855,'A2'!H$7,'D5'!$BN$11:$BN$4855,"taip")</f>
        <v>0</v>
      </c>
      <c r="I10" s="222">
        <f>COUNTIFS('D5'!$B$11:$B$4855,'A2'!$D10,'D5'!$BH$11:$BH$4855,'A2'!I$7,'D5'!$BN$11:$BN$4855,"taip")</f>
        <v>0</v>
      </c>
      <c r="J10" s="222">
        <f>COUNTIFS('D5'!$B$11:$B$4855,'A2'!$D10,'D5'!$BH$11:$BH$4855,'A2'!J$7,'D5'!$BN$11:$BN$4855,"taip")</f>
        <v>0</v>
      </c>
      <c r="K10" s="222">
        <f>COUNTIFS('D5'!$B$11:$B$4855,'A2'!$D10,'D5'!$BH$11:$BH$4855,'A2'!K$7,'D5'!$BN$11:$BN$4855,"taip")</f>
        <v>0</v>
      </c>
      <c r="L10" s="222">
        <f>COUNTIFS('D5'!$B$11:$B$4855,'A2'!$D10,'D5'!$BH$11:$BH$4855,'A2'!L$7,'D5'!$BN$11:$BN$4855,"taip")</f>
        <v>0</v>
      </c>
      <c r="M10" s="222">
        <f>COUNTIFS('D5'!$B$11:$B$4855,'A2'!$D10,'D5'!$BH$11:$BH$4855,'A2'!M$7,'D5'!$BN$11:$BN$4855,"taip")</f>
        <v>0</v>
      </c>
      <c r="N10" s="221">
        <f t="shared" ref="N10:N29" si="33">SUM(O10:T10)</f>
        <v>0</v>
      </c>
      <c r="O10" s="222">
        <f>SUMIFS('D5'!$L$11:$L$4855,'D5'!$B$11:$B$4855,'A2'!$D10,'D5'!$BH$11:$BH$4855,O$7,'D5'!$BN$11:$BN$4855,"taip")</f>
        <v>0</v>
      </c>
      <c r="P10" s="222">
        <f>SUMIFS('D5'!$L$11:$L$4855,'D5'!$B$11:$B$4855,'A2'!$D10,'D5'!$BH$11:$BH$4855,P$7,'D5'!$BN$11:$BN$4855,"taip")</f>
        <v>0</v>
      </c>
      <c r="Q10" s="222">
        <f>SUMIFS('D5'!$L$11:$L$4855,'D5'!$B$11:$B$4855,'A2'!$D10,'D5'!$BH$11:$BH$4855,Q$7,'D5'!$BN$11:$BN$4855,"taip")</f>
        <v>0</v>
      </c>
      <c r="R10" s="222">
        <f>SUMIFS('D5'!$L$11:$L$4855,'D5'!$B$11:$B$4855,'A2'!$D10,'D5'!$BH$11:$BH$4855,R$7,'D5'!$BN$11:$BN$4855,"taip")</f>
        <v>0</v>
      </c>
      <c r="S10" s="222">
        <f>SUMIFS('D5'!$L$11:$L$4855,'D5'!$B$11:$B$4855,'A2'!$D10,'D5'!$BH$11:$BH$4855,S$7,'D5'!$BN$11:$BN$4855,"taip")</f>
        <v>0</v>
      </c>
      <c r="T10" s="222">
        <f>SUMIFS('D5'!$L$11:$L$4855,'D5'!$B$11:$B$4855,'A2'!$D10,'D5'!$BH$11:$BH$4855,T$7,'D5'!$BN$11:$BN$4855,"taip")</f>
        <v>0</v>
      </c>
      <c r="U10" s="244">
        <f t="shared" ref="U10:U29" si="34">IF($F10&gt;0,N10/$F10*100,0)</f>
        <v>0</v>
      </c>
      <c r="V10" s="223">
        <f>IF($F10&gt;0,O10/$F10*100,0)</f>
        <v>0</v>
      </c>
      <c r="W10" s="223">
        <f t="shared" si="2"/>
        <v>0</v>
      </c>
      <c r="X10" s="223">
        <f t="shared" si="3"/>
        <v>0</v>
      </c>
      <c r="Y10" s="223">
        <f t="shared" si="4"/>
        <v>0</v>
      </c>
      <c r="Z10" s="223">
        <f t="shared" si="5"/>
        <v>0</v>
      </c>
      <c r="AA10" s="223">
        <f t="shared" si="6"/>
        <v>0</v>
      </c>
      <c r="AB10" s="221">
        <f t="shared" ref="AB10:AB29" si="35">SUM(AC10:AH10)</f>
        <v>0</v>
      </c>
      <c r="AC10" s="222">
        <f>COUNTIFS('D5'!$B$11:$B$4855,'A2'!$D10,'D5'!$BI$11:$BI$4855,'A2'!AC$7,'D5'!$BO$11:$BO$4855,"taip")</f>
        <v>0</v>
      </c>
      <c r="AD10" s="222">
        <f>COUNTIFS('D5'!$B$11:$B$4855,'A2'!$D10,'D5'!$BI$11:$BI$4855,'A2'!AD$7,'D5'!$BO$11:$BO$4855,"taip")</f>
        <v>0</v>
      </c>
      <c r="AE10" s="222">
        <f>COUNTIFS('D5'!$B$11:$B$4855,'A2'!$D10,'D5'!$BI$11:$BI$4855,'A2'!AE$7,'D5'!$BO$11:$BO$4855,"taip")</f>
        <v>0</v>
      </c>
      <c r="AF10" s="222">
        <f>COUNTIFS('D5'!$B$11:$B$4855,'A2'!$D10,'D5'!$BI$11:$BI$4855,'A2'!AF$7,'D5'!$BO$11:$BO$4855,"taip")</f>
        <v>0</v>
      </c>
      <c r="AG10" s="222">
        <f>COUNTIFS('D5'!$B$11:$B$4855,'A2'!$D10,'D5'!$BI$11:$BI$4855,'A2'!AG$7,'D5'!$BO$11:$BO$4855,"taip")</f>
        <v>0</v>
      </c>
      <c r="AH10" s="222">
        <f>COUNTIFS('D5'!$B$11:$B$4855,'A2'!$D10,'D5'!$BI$11:$BI$4855,'A2'!AH$7,'D5'!$BO$11:$BO$4855,"taip")</f>
        <v>0</v>
      </c>
      <c r="AI10" s="221">
        <f t="shared" ref="AI10:AI29" si="36">SUM(AJ10:AO10)</f>
        <v>0</v>
      </c>
      <c r="AJ10" s="222">
        <f>SUMIFS('D5'!$AG$11:$AG$4855,'D5'!$B$11:$B$4855,'A2'!$D10,'D5'!$BI$11:$BI$4855,AJ$7,'D5'!$BO$11:$BO$4855,"taip")</f>
        <v>0</v>
      </c>
      <c r="AK10" s="222">
        <f>SUMIFS('D5'!$AG$11:$AG$4855,'D5'!$B$11:$B$4855,'A2'!$D10,'D5'!$BI$11:$BI$4855,AK$7,'D5'!$BO$11:$BO$4855,"taip")</f>
        <v>0</v>
      </c>
      <c r="AL10" s="222">
        <f>SUMIFS('D5'!$AG$11:$AG$4855,'D5'!$B$11:$B$4855,'A2'!$D10,'D5'!$BI$11:$BI$4855,AL$7,'D5'!$BO$11:$BO$4855,"taip")</f>
        <v>0</v>
      </c>
      <c r="AM10" s="222">
        <f>SUMIFS('D5'!$AG$11:$AG$4855,'D5'!$B$11:$B$4855,'A2'!$D10,'D5'!$BI$11:$BI$4855,AM$7,'D5'!$BO$11:$BO$4855,"taip")</f>
        <v>0</v>
      </c>
      <c r="AN10" s="222">
        <f>SUMIFS('D5'!$AG$11:$AG$4855,'D5'!$B$11:$B$4855,'A2'!$D10,'D5'!$BI$11:$BI$4855,AN$7,'D5'!$BO$11:$BO$4855,"taip")</f>
        <v>0</v>
      </c>
      <c r="AO10" s="222">
        <f>SUMIFS('D5'!$AG$11:$AG$4855,'D5'!$B$11:$B$4855,'A2'!$D10,'D5'!$BI$11:$BI$4855,AO$7,'D5'!$BO$11:$BO$4855,"taip")</f>
        <v>0</v>
      </c>
      <c r="AP10" s="244">
        <f t="shared" ref="AP10:AP29" si="37">IF($F10&gt;0,AI10/$F10*100,0)</f>
        <v>0</v>
      </c>
      <c r="AQ10" s="223">
        <f>IF($F10&gt;0,AJ10/$F10*100,0)</f>
        <v>0</v>
      </c>
      <c r="AR10" s="223">
        <f t="shared" ref="AR10:AV10" si="38">IF($F10&gt;0,AK10/$F10*100,0)</f>
        <v>0</v>
      </c>
      <c r="AS10" s="223">
        <f t="shared" si="38"/>
        <v>0</v>
      </c>
      <c r="AT10" s="223">
        <f t="shared" si="38"/>
        <v>0</v>
      </c>
      <c r="AU10" s="223">
        <f t="shared" si="38"/>
        <v>0</v>
      </c>
      <c r="AV10" s="223">
        <f t="shared" si="38"/>
        <v>0</v>
      </c>
      <c r="AW10" s="221">
        <f t="shared" ref="AW10:AW29" si="39">SUM(AX10:BC10)</f>
        <v>0</v>
      </c>
      <c r="AX10" s="222">
        <f>COUNTIFS('D5'!$B$11:$B$4855,'A2'!$D10,'D5'!$BJ$11:$BJ$4855,'A2'!AX$7,'D5'!$BP$11:$BP$4855,"taip")</f>
        <v>0</v>
      </c>
      <c r="AY10" s="222">
        <f>COUNTIFS('D5'!$B$11:$B$4855,'A2'!$D10,'D5'!$BJ$11:$BJ$4855,'A2'!AY$7,'D5'!$BP$11:$BP$4855,"taip")</f>
        <v>0</v>
      </c>
      <c r="AZ10" s="222">
        <f>COUNTIFS('D5'!$B$11:$B$4855,'A2'!$D10,'D5'!$BJ$11:$BJ$4855,'A2'!AZ$7,'D5'!$BP$11:$BP$4855,"taip")</f>
        <v>0</v>
      </c>
      <c r="BA10" s="222">
        <f>COUNTIFS('D5'!$B$11:$B$4855,'A2'!$D10,'D5'!$BJ$11:$BJ$4855,'A2'!BA$7,'D5'!$BP$11:$BP$4855,"taip")</f>
        <v>0</v>
      </c>
      <c r="BB10" s="222">
        <f>COUNTIFS('D5'!$B$11:$B$4855,'A2'!$D10,'D5'!$BJ$11:$BJ$4855,'A2'!BB$7,'D5'!$BP$11:$BP$4855,"taip")</f>
        <v>0</v>
      </c>
      <c r="BC10" s="222">
        <f>COUNTIFS('D5'!$B$11:$B$4855,'A2'!$D10,'D5'!$BJ$11:$BJ$4855,'A2'!BC$7,'D5'!$BP$11:$BP$4855,"taip")</f>
        <v>0</v>
      </c>
      <c r="BD10" s="221">
        <f t="shared" ref="BD10:BD29" si="40">SUM(BE10:BJ10)</f>
        <v>0</v>
      </c>
      <c r="BE10" s="222">
        <f>SUMIFS('D5'!$AG$11:$AG$4855,'D5'!$B$11:$B$4855,'A2'!$D10,'D5'!$BJ$11:$BJ$4855,BE$7,'D5'!$BP$11:$BP$4855,"taip")</f>
        <v>0</v>
      </c>
      <c r="BF10" s="222">
        <f>SUMIFS('D5'!$AG$11:$AG$4855,'D5'!$B$11:$B$4855,'A2'!$D10,'D5'!$BJ$11:$BJ$4855,BF$7,'D5'!$BP$11:$BP$4855,"taip")</f>
        <v>0</v>
      </c>
      <c r="BG10" s="222">
        <f>SUMIFS('D5'!$AG$11:$AG$4855,'D5'!$B$11:$B$4855,'A2'!$D10,'D5'!$BJ$11:$BJ$4855,BG$7,'D5'!$BP$11:$BP$4855,"taip")</f>
        <v>0</v>
      </c>
      <c r="BH10" s="222">
        <f>SUMIFS('D5'!$AG$11:$AG$4855,'D5'!$B$11:$B$4855,'A2'!$D10,'D5'!$BJ$11:$BJ$4855,BH$7,'D5'!$BP$11:$BP$4855,"taip")</f>
        <v>0</v>
      </c>
      <c r="BI10" s="222">
        <f>SUMIFS('D5'!$AG$11:$AG$4855,'D5'!$B$11:$B$4855,'A2'!$D10,'D5'!$BJ$11:$BJ$4855,BI$7,'D5'!$BP$11:$BP$4855,"taip")</f>
        <v>0</v>
      </c>
      <c r="BJ10" s="222">
        <f>SUMIFS('D5'!$AG$11:$AG$4855,'D5'!$B$11:$B$4855,'A2'!$D10,'D5'!$BJ$11:$BJ$4855,BJ$7,'D5'!$BP$11:$BP$4855,"taip")</f>
        <v>0</v>
      </c>
      <c r="BK10" s="220">
        <f t="shared" ref="BK10:BK29" si="41">IF($F10&gt;0,BD10/$F10*100,0)</f>
        <v>0</v>
      </c>
      <c r="BL10" s="223">
        <f>IF($F10&gt;0,BE10/$F10*100,0)</f>
        <v>0</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COUNTIFS('D5'!$B$11:$B$4855,'A2'!$D10,'D5'!$BK$11:$BK$4855,'A2'!BS$7,'D5'!$BS$11:$BS$4855,"taip")</f>
        <v>0</v>
      </c>
      <c r="BT10" s="222">
        <f>COUNTIFS('D5'!$B$11:$B$4855,'A2'!$D10,'D5'!$BK$11:$BK$4855,'A2'!BT$7,'D5'!$BS$11:$BS$4855,"taip")</f>
        <v>0</v>
      </c>
      <c r="BU10" s="222">
        <f>COUNTIFS('D5'!$B$11:$B$4855,'A2'!$D10,'D5'!$BK$11:$BK$4855,'A2'!BU$7,'D5'!$BS$11:$BS$4855,"taip")</f>
        <v>0</v>
      </c>
      <c r="BV10" s="222">
        <f>COUNTIFS('D5'!$B$11:$B$4855,'A2'!$D10,'D5'!$BK$11:$BK$4855,'A2'!BV$7,'D5'!$BS$11:$BS$4855,"taip")</f>
        <v>0</v>
      </c>
      <c r="BW10" s="222">
        <f>COUNTIFS('D5'!$B$11:$B$4855,'A2'!$D10,'D5'!$BK$11:$BK$4855,'A2'!BW$7,'D5'!$BS$11:$BS$4855,"taip")</f>
        <v>0</v>
      </c>
      <c r="BX10" s="222">
        <f>COUNTIFS('D5'!$B$11:$B$4855,'A2'!$D10,'D5'!$BK$11:$BK$4855,'A2'!BX$7,'D5'!$BS$11:$BS$4855,"taip")</f>
        <v>0</v>
      </c>
      <c r="BY10" s="221">
        <f t="shared" ref="BY10:BY29" si="44">SUM(BZ10:CE10)</f>
        <v>0</v>
      </c>
      <c r="BZ10" s="222">
        <f>SUMIFS('D5'!$AG$11:$AG$4855,'D5'!$B$11:$B$4855,'A2'!$D10,'D5'!$BK$11:$BK$4855,BZ$7,'D5'!$BS$11:$BS$4855,"taip")</f>
        <v>0</v>
      </c>
      <c r="CA10" s="222">
        <f>SUMIFS('D5'!$AG$11:$AG$4855,'D5'!$B$11:$B$4855,'A2'!$D10,'D5'!$BK$11:$BK$4855,CA$7,'D5'!$BS$11:$BS$4855,"taip")</f>
        <v>0</v>
      </c>
      <c r="CB10" s="222">
        <f>SUMIFS('D5'!$AG$11:$AG$4855,'D5'!$B$11:$B$4855,'A2'!$D10,'D5'!$BK$11:$BK$4855,CB$7,'D5'!$BS$11:$BS$4855,"taip")</f>
        <v>0</v>
      </c>
      <c r="CC10" s="222">
        <f>SUMIFS('D5'!$AG$11:$AG$4855,'D5'!$B$11:$B$4855,'A2'!$D10,'D5'!$BK$11:$BK$4855,CC$7,'D5'!$BS$11:$BS$4855,"taip")</f>
        <v>0</v>
      </c>
      <c r="CD10" s="222">
        <f>SUMIFS('D5'!$AG$11:$AG$4855,'D5'!$B$11:$B$4855,'A2'!$D10,'D5'!$BK$11:$BK$4855,CD$7,'D5'!$BS$11:$BS$4855,"taip")</f>
        <v>0</v>
      </c>
      <c r="CE10" s="222">
        <f>SUMIFS('D5'!$AG$11:$AG$4855,'D5'!$B$11:$B$4855,'A2'!$D10,'D5'!$BK$11:$BK$4855,CE$7,'D5'!$BS$11:$BS$4855,"taip")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22.8" x14ac:dyDescent="0.3">
      <c r="A11" s="10" t="s">
        <v>16</v>
      </c>
      <c r="B11" s="197" t="str">
        <f>'VPS1'!C11</f>
        <v>KALV</v>
      </c>
      <c r="C11" s="213" t="str">
        <f>'VPS1'!D11</f>
        <v>Turizmo organizavimo gerinimas</v>
      </c>
      <c r="D11" s="54" t="str">
        <f>'VPS1'!J11</f>
        <v>KALV-LEADER-20VVG-08-02</v>
      </c>
      <c r="E11" s="54" t="str">
        <f>'VPS1'!L11</f>
        <v>EŽŪFKP</v>
      </c>
      <c r="F11" s="198">
        <f>'VPS1'!G11</f>
        <v>100000</v>
      </c>
      <c r="G11" s="221">
        <f t="shared" si="32"/>
        <v>0</v>
      </c>
      <c r="H11" s="222">
        <f>COUNTIFS('D5'!$B$11:$B$4855,'A2'!$D11,'D5'!$BH$11:$BH$4855,'A2'!H$7,'D5'!$BN$11:$BN$4855,"taip")</f>
        <v>0</v>
      </c>
      <c r="I11" s="222">
        <f>COUNTIFS('D5'!$B$11:$B$4855,'A2'!$D11,'D5'!$BH$11:$BH$4855,'A2'!I$7,'D5'!$BN$11:$BN$4855,"taip")</f>
        <v>0</v>
      </c>
      <c r="J11" s="222">
        <f>COUNTIFS('D5'!$B$11:$B$4855,'A2'!$D11,'D5'!$BH$11:$BH$4855,'A2'!J$7,'D5'!$BN$11:$BN$4855,"taip")</f>
        <v>0</v>
      </c>
      <c r="K11" s="222">
        <f>COUNTIFS('D5'!$B$11:$B$4855,'A2'!$D11,'D5'!$BH$11:$BH$4855,'A2'!K$7,'D5'!$BN$11:$BN$4855,"taip")</f>
        <v>0</v>
      </c>
      <c r="L11" s="222">
        <f>COUNTIFS('D5'!$B$11:$B$4855,'A2'!$D11,'D5'!$BH$11:$BH$4855,'A2'!L$7,'D5'!$BN$11:$BN$4855,"taip")</f>
        <v>0</v>
      </c>
      <c r="M11" s="222">
        <f>COUNTIFS('D5'!$B$11:$B$4855,'A2'!$D11,'D5'!$BH$11:$BH$4855,'A2'!M$7,'D5'!$BN$11:$BN$4855,"taip")</f>
        <v>0</v>
      </c>
      <c r="N11" s="221">
        <f t="shared" si="33"/>
        <v>0</v>
      </c>
      <c r="O11" s="222">
        <f>SUMIFS('D5'!$L$11:$L$4855,'D5'!$B$11:$B$4855,'A2'!$D11,'D5'!$BH$11:$BH$4855,O$7,'D5'!$BN$11:$BN$4855,"taip")</f>
        <v>0</v>
      </c>
      <c r="P11" s="222">
        <f>SUMIFS('D5'!$L$11:$L$4855,'D5'!$B$11:$B$4855,'A2'!$D11,'D5'!$BH$11:$BH$4855,P$7,'D5'!$BN$11:$BN$4855,"taip")</f>
        <v>0</v>
      </c>
      <c r="Q11" s="222">
        <f>SUMIFS('D5'!$L$11:$L$4855,'D5'!$B$11:$B$4855,'A2'!$D11,'D5'!$BH$11:$BH$4855,Q$7,'D5'!$BN$11:$BN$4855,"taip")</f>
        <v>0</v>
      </c>
      <c r="R11" s="222">
        <f>SUMIFS('D5'!$L$11:$L$4855,'D5'!$B$11:$B$4855,'A2'!$D11,'D5'!$BH$11:$BH$4855,R$7,'D5'!$BN$11:$BN$4855,"taip")</f>
        <v>0</v>
      </c>
      <c r="S11" s="222">
        <f>SUMIFS('D5'!$L$11:$L$4855,'D5'!$B$11:$B$4855,'A2'!$D11,'D5'!$BH$11:$BH$4855,S$7,'D5'!$BN$11:$BN$4855,"taip")</f>
        <v>0</v>
      </c>
      <c r="T11" s="222">
        <f>SUMIFS('D5'!$L$11:$L$4855,'D5'!$B$11:$B$4855,'A2'!$D11,'D5'!$BH$11:$BH$4855,T$7,'D5'!$BN$11:$BN$4855,"taip")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COUNTIFS('D5'!$B$11:$B$4855,'A2'!$D11,'D5'!$BI$11:$BI$4855,'A2'!AC$7,'D5'!$BO$11:$BO$4855,"taip")</f>
        <v>0</v>
      </c>
      <c r="AD11" s="222">
        <f>COUNTIFS('D5'!$B$11:$B$4855,'A2'!$D11,'D5'!$BI$11:$BI$4855,'A2'!AD$7,'D5'!$BO$11:$BO$4855,"taip")</f>
        <v>0</v>
      </c>
      <c r="AE11" s="222">
        <f>COUNTIFS('D5'!$B$11:$B$4855,'A2'!$D11,'D5'!$BI$11:$BI$4855,'A2'!AE$7,'D5'!$BO$11:$BO$4855,"taip")</f>
        <v>0</v>
      </c>
      <c r="AF11" s="222">
        <f>COUNTIFS('D5'!$B$11:$B$4855,'A2'!$D11,'D5'!$BI$11:$BI$4855,'A2'!AF$7,'D5'!$BO$11:$BO$4855,"taip")</f>
        <v>0</v>
      </c>
      <c r="AG11" s="222">
        <f>COUNTIFS('D5'!$B$11:$B$4855,'A2'!$D11,'D5'!$BI$11:$BI$4855,'A2'!AG$7,'D5'!$BO$11:$BO$4855,"taip")</f>
        <v>0</v>
      </c>
      <c r="AH11" s="222">
        <f>COUNTIFS('D5'!$B$11:$B$4855,'A2'!$D11,'D5'!$BI$11:$BI$4855,'A2'!AH$7,'D5'!$BO$11:$BO$4855,"taip")</f>
        <v>0</v>
      </c>
      <c r="AI11" s="221">
        <f t="shared" si="36"/>
        <v>0</v>
      </c>
      <c r="AJ11" s="222">
        <f>SUMIFS('D5'!$AG$11:$AG$4855,'D5'!$B$11:$B$4855,'A2'!$D11,'D5'!$BI$11:$BI$4855,AJ$7,'D5'!$BO$11:$BO$4855,"taip")</f>
        <v>0</v>
      </c>
      <c r="AK11" s="222">
        <f>SUMIFS('D5'!$AG$11:$AG$4855,'D5'!$B$11:$B$4855,'A2'!$D11,'D5'!$BI$11:$BI$4855,AK$7,'D5'!$BO$11:$BO$4855,"taip")</f>
        <v>0</v>
      </c>
      <c r="AL11" s="222">
        <f>SUMIFS('D5'!$AG$11:$AG$4855,'D5'!$B$11:$B$4855,'A2'!$D11,'D5'!$BI$11:$BI$4855,AL$7,'D5'!$BO$11:$BO$4855,"taip")</f>
        <v>0</v>
      </c>
      <c r="AM11" s="222">
        <f>SUMIFS('D5'!$AG$11:$AG$4855,'D5'!$B$11:$B$4855,'A2'!$D11,'D5'!$BI$11:$BI$4855,AM$7,'D5'!$BO$11:$BO$4855,"taip")</f>
        <v>0</v>
      </c>
      <c r="AN11" s="222">
        <f>SUMIFS('D5'!$AG$11:$AG$4855,'D5'!$B$11:$B$4855,'A2'!$D11,'D5'!$BI$11:$BI$4855,AN$7,'D5'!$BO$11:$BO$4855,"taip")</f>
        <v>0</v>
      </c>
      <c r="AO11" s="222">
        <f>SUMIFS('D5'!$AG$11:$AG$4855,'D5'!$B$11:$B$4855,'A2'!$D11,'D5'!$BI$11:$BI$4855,AO$7,'D5'!$BO$11:$BO$4855,"taip")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COUNTIFS('D5'!$B$11:$B$4855,'A2'!$D11,'D5'!$BJ$11:$BJ$4855,'A2'!AX$7,'D5'!$BP$11:$BP$4855,"taip")</f>
        <v>0</v>
      </c>
      <c r="AY11" s="222">
        <f>COUNTIFS('D5'!$B$11:$B$4855,'A2'!$D11,'D5'!$BJ$11:$BJ$4855,'A2'!AY$7,'D5'!$BP$11:$BP$4855,"taip")</f>
        <v>0</v>
      </c>
      <c r="AZ11" s="222">
        <f>COUNTIFS('D5'!$B$11:$B$4855,'A2'!$D11,'D5'!$BJ$11:$BJ$4855,'A2'!AZ$7,'D5'!$BP$11:$BP$4855,"taip")</f>
        <v>0</v>
      </c>
      <c r="BA11" s="222">
        <f>COUNTIFS('D5'!$B$11:$B$4855,'A2'!$D11,'D5'!$BJ$11:$BJ$4855,'A2'!BA$7,'D5'!$BP$11:$BP$4855,"taip")</f>
        <v>0</v>
      </c>
      <c r="BB11" s="222">
        <f>COUNTIFS('D5'!$B$11:$B$4855,'A2'!$D11,'D5'!$BJ$11:$BJ$4855,'A2'!BB$7,'D5'!$BP$11:$BP$4855,"taip")</f>
        <v>0</v>
      </c>
      <c r="BC11" s="222">
        <f>COUNTIFS('D5'!$B$11:$B$4855,'A2'!$D11,'D5'!$BJ$11:$BJ$4855,'A2'!BC$7,'D5'!$BP$11:$BP$4855,"taip")</f>
        <v>0</v>
      </c>
      <c r="BD11" s="221">
        <f t="shared" si="40"/>
        <v>0</v>
      </c>
      <c r="BE11" s="222">
        <f>SUMIFS('D5'!$AG$11:$AG$4855,'D5'!$B$11:$B$4855,'A2'!$D11,'D5'!$BJ$11:$BJ$4855,BE$7,'D5'!$BP$11:$BP$4855,"taip")</f>
        <v>0</v>
      </c>
      <c r="BF11" s="222">
        <f>SUMIFS('D5'!$AG$11:$AG$4855,'D5'!$B$11:$B$4855,'A2'!$D11,'D5'!$BJ$11:$BJ$4855,BF$7,'D5'!$BP$11:$BP$4855,"taip")</f>
        <v>0</v>
      </c>
      <c r="BG11" s="222">
        <f>SUMIFS('D5'!$AG$11:$AG$4855,'D5'!$B$11:$B$4855,'A2'!$D11,'D5'!$BJ$11:$BJ$4855,BG$7,'D5'!$BP$11:$BP$4855,"taip")</f>
        <v>0</v>
      </c>
      <c r="BH11" s="222">
        <f>SUMIFS('D5'!$AG$11:$AG$4855,'D5'!$B$11:$B$4855,'A2'!$D11,'D5'!$BJ$11:$BJ$4855,BH$7,'D5'!$BP$11:$BP$4855,"taip")</f>
        <v>0</v>
      </c>
      <c r="BI11" s="222">
        <f>SUMIFS('D5'!$AG$11:$AG$4855,'D5'!$B$11:$B$4855,'A2'!$D11,'D5'!$BJ$11:$BJ$4855,BI$7,'D5'!$BP$11:$BP$4855,"taip")</f>
        <v>0</v>
      </c>
      <c r="BJ11" s="222">
        <f>SUMIFS('D5'!$AG$11:$AG$4855,'D5'!$B$11:$B$4855,'A2'!$D11,'D5'!$BJ$11:$BJ$4855,BJ$7,'D5'!$BP$11:$BP$4855,"taip")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COUNTIFS('D5'!$B$11:$B$4855,'A2'!$D11,'D5'!$BK$11:$BK$4855,'A2'!BS$7,'D5'!$BS$11:$BS$4855,"taip")</f>
        <v>0</v>
      </c>
      <c r="BT11" s="222">
        <f>COUNTIFS('D5'!$B$11:$B$4855,'A2'!$D11,'D5'!$BK$11:$BK$4855,'A2'!BT$7,'D5'!$BS$11:$BS$4855,"taip")</f>
        <v>0</v>
      </c>
      <c r="BU11" s="222">
        <f>COUNTIFS('D5'!$B$11:$B$4855,'A2'!$D11,'D5'!$BK$11:$BK$4855,'A2'!BU$7,'D5'!$BS$11:$BS$4855,"taip")</f>
        <v>0</v>
      </c>
      <c r="BV11" s="222">
        <f>COUNTIFS('D5'!$B$11:$B$4855,'A2'!$D11,'D5'!$BK$11:$BK$4855,'A2'!BV$7,'D5'!$BS$11:$BS$4855,"taip")</f>
        <v>0</v>
      </c>
      <c r="BW11" s="222">
        <f>COUNTIFS('D5'!$B$11:$B$4855,'A2'!$D11,'D5'!$BK$11:$BK$4855,'A2'!BW$7,'D5'!$BS$11:$BS$4855,"taip")</f>
        <v>0</v>
      </c>
      <c r="BX11" s="222">
        <f>COUNTIFS('D5'!$B$11:$B$4855,'A2'!$D11,'D5'!$BK$11:$BK$4855,'A2'!BX$7,'D5'!$BS$11:$BS$4855,"taip")</f>
        <v>0</v>
      </c>
      <c r="BY11" s="221">
        <f t="shared" si="44"/>
        <v>0</v>
      </c>
      <c r="BZ11" s="222">
        <f>SUMIFS('D5'!$AG$11:$AG$4855,'D5'!$B$11:$B$4855,'A2'!$D11,'D5'!$BK$11:$BK$4855,BZ$7,'D5'!$BS$11:$BS$4855,"taip")</f>
        <v>0</v>
      </c>
      <c r="CA11" s="222">
        <f>SUMIFS('D5'!$AG$11:$AG$4855,'D5'!$B$11:$B$4855,'A2'!$D11,'D5'!$BK$11:$BK$4855,CA$7,'D5'!$BS$11:$BS$4855,"taip")</f>
        <v>0</v>
      </c>
      <c r="CB11" s="222">
        <f>SUMIFS('D5'!$AG$11:$AG$4855,'D5'!$B$11:$B$4855,'A2'!$D11,'D5'!$BK$11:$BK$4855,CB$7,'D5'!$BS$11:$BS$4855,"taip")</f>
        <v>0</v>
      </c>
      <c r="CC11" s="222">
        <f>SUMIFS('D5'!$AG$11:$AG$4855,'D5'!$B$11:$B$4855,'A2'!$D11,'D5'!$BK$11:$BK$4855,CC$7,'D5'!$BS$11:$BS$4855,"taip")</f>
        <v>0</v>
      </c>
      <c r="CD11" s="222">
        <f>SUMIFS('D5'!$AG$11:$AG$4855,'D5'!$B$11:$B$4855,'A2'!$D11,'D5'!$BK$11:$BK$4855,CD$7,'D5'!$BS$11:$BS$4855,"taip")</f>
        <v>0</v>
      </c>
      <c r="CE11" s="222">
        <f>SUMIFS('D5'!$AG$11:$AG$4855,'D5'!$B$11:$B$4855,'A2'!$D11,'D5'!$BK$11:$BK$4855,CE$7,'D5'!$BS$11:$BS$4855,"taip")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KALV</v>
      </c>
      <c r="C12" s="213" t="str">
        <f>'VPS1'!D12</f>
        <v>Ne žemės ūkio verslo kūrimas ir plėtra</v>
      </c>
      <c r="D12" s="54" t="str">
        <f>'VPS1'!J12</f>
        <v>KALV-LEADER-20VVG-03-03</v>
      </c>
      <c r="E12" s="54" t="str">
        <f>'VPS1'!L12</f>
        <v>EŽŪFKP</v>
      </c>
      <c r="F12" s="198">
        <f>'VPS1'!G12</f>
        <v>600000</v>
      </c>
      <c r="G12" s="221">
        <f t="shared" si="32"/>
        <v>0</v>
      </c>
      <c r="H12" s="222">
        <f>COUNTIFS('D5'!$B$11:$B$4855,'A2'!$D12,'D5'!$BH$11:$BH$4855,'A2'!H$7,'D5'!$BN$11:$BN$4855,"taip")</f>
        <v>0</v>
      </c>
      <c r="I12" s="222">
        <f>COUNTIFS('D5'!$B$11:$B$4855,'A2'!$D12,'D5'!$BH$11:$BH$4855,'A2'!I$7,'D5'!$BN$11:$BN$4855,"taip")</f>
        <v>0</v>
      </c>
      <c r="J12" s="222">
        <f>COUNTIFS('D5'!$B$11:$B$4855,'A2'!$D12,'D5'!$BH$11:$BH$4855,'A2'!J$7,'D5'!$BN$11:$BN$4855,"taip")</f>
        <v>0</v>
      </c>
      <c r="K12" s="222">
        <f>COUNTIFS('D5'!$B$11:$B$4855,'A2'!$D12,'D5'!$BH$11:$BH$4855,'A2'!K$7,'D5'!$BN$11:$BN$4855,"taip")</f>
        <v>0</v>
      </c>
      <c r="L12" s="222">
        <f>COUNTIFS('D5'!$B$11:$B$4855,'A2'!$D12,'D5'!$BH$11:$BH$4855,'A2'!L$7,'D5'!$BN$11:$BN$4855,"taip")</f>
        <v>0</v>
      </c>
      <c r="M12" s="222">
        <f>COUNTIFS('D5'!$B$11:$B$4855,'A2'!$D12,'D5'!$BH$11:$BH$4855,'A2'!M$7,'D5'!$BN$11:$BN$4855,"taip")</f>
        <v>0</v>
      </c>
      <c r="N12" s="221">
        <f t="shared" si="33"/>
        <v>0</v>
      </c>
      <c r="O12" s="222">
        <f>SUMIFS('D5'!$L$11:$L$4855,'D5'!$B$11:$B$4855,'A2'!$D12,'D5'!$BH$11:$BH$4855,O$7,'D5'!$BN$11:$BN$4855,"taip")</f>
        <v>0</v>
      </c>
      <c r="P12" s="222">
        <f>SUMIFS('D5'!$L$11:$L$4855,'D5'!$B$11:$B$4855,'A2'!$D12,'D5'!$BH$11:$BH$4855,P$7,'D5'!$BN$11:$BN$4855,"taip")</f>
        <v>0</v>
      </c>
      <c r="Q12" s="222">
        <f>SUMIFS('D5'!$L$11:$L$4855,'D5'!$B$11:$B$4855,'A2'!$D12,'D5'!$BH$11:$BH$4855,Q$7,'D5'!$BN$11:$BN$4855,"taip")</f>
        <v>0</v>
      </c>
      <c r="R12" s="222">
        <f>SUMIFS('D5'!$L$11:$L$4855,'D5'!$B$11:$B$4855,'A2'!$D12,'D5'!$BH$11:$BH$4855,R$7,'D5'!$BN$11:$BN$4855,"taip")</f>
        <v>0</v>
      </c>
      <c r="S12" s="222">
        <f>SUMIFS('D5'!$L$11:$L$4855,'D5'!$B$11:$B$4855,'A2'!$D12,'D5'!$BH$11:$BH$4855,S$7,'D5'!$BN$11:$BN$4855,"taip")</f>
        <v>0</v>
      </c>
      <c r="T12" s="222">
        <f>SUMIFS('D5'!$L$11:$L$4855,'D5'!$B$11:$B$4855,'A2'!$D12,'D5'!$BH$11:$BH$4855,T$7,'D5'!$BN$11:$BN$4855,"taip")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COUNTIFS('D5'!$B$11:$B$4855,'A2'!$D12,'D5'!$BI$11:$BI$4855,'A2'!AC$7,'D5'!$BO$11:$BO$4855,"taip")</f>
        <v>0</v>
      </c>
      <c r="AD12" s="222">
        <f>COUNTIFS('D5'!$B$11:$B$4855,'A2'!$D12,'D5'!$BI$11:$BI$4855,'A2'!AD$7,'D5'!$BO$11:$BO$4855,"taip")</f>
        <v>0</v>
      </c>
      <c r="AE12" s="222">
        <f>COUNTIFS('D5'!$B$11:$B$4855,'A2'!$D12,'D5'!$BI$11:$BI$4855,'A2'!AE$7,'D5'!$BO$11:$BO$4855,"taip")</f>
        <v>0</v>
      </c>
      <c r="AF12" s="222">
        <f>COUNTIFS('D5'!$B$11:$B$4855,'A2'!$D12,'D5'!$BI$11:$BI$4855,'A2'!AF$7,'D5'!$BO$11:$BO$4855,"taip")</f>
        <v>0</v>
      </c>
      <c r="AG12" s="222">
        <f>COUNTIFS('D5'!$B$11:$B$4855,'A2'!$D12,'D5'!$BI$11:$BI$4855,'A2'!AG$7,'D5'!$BO$11:$BO$4855,"taip")</f>
        <v>0</v>
      </c>
      <c r="AH12" s="222">
        <f>COUNTIFS('D5'!$B$11:$B$4855,'A2'!$D12,'D5'!$BI$11:$BI$4855,'A2'!AH$7,'D5'!$BO$11:$BO$4855,"taip")</f>
        <v>0</v>
      </c>
      <c r="AI12" s="221">
        <f t="shared" si="36"/>
        <v>0</v>
      </c>
      <c r="AJ12" s="222">
        <f>SUMIFS('D5'!$AG$11:$AG$4855,'D5'!$B$11:$B$4855,'A2'!$D12,'D5'!$BI$11:$BI$4855,AJ$7,'D5'!$BO$11:$BO$4855,"taip")</f>
        <v>0</v>
      </c>
      <c r="AK12" s="222">
        <f>SUMIFS('D5'!$AG$11:$AG$4855,'D5'!$B$11:$B$4855,'A2'!$D12,'D5'!$BI$11:$BI$4855,AK$7,'D5'!$BO$11:$BO$4855,"taip")</f>
        <v>0</v>
      </c>
      <c r="AL12" s="222">
        <f>SUMIFS('D5'!$AG$11:$AG$4855,'D5'!$B$11:$B$4855,'A2'!$D12,'D5'!$BI$11:$BI$4855,AL$7,'D5'!$BO$11:$BO$4855,"taip")</f>
        <v>0</v>
      </c>
      <c r="AM12" s="222">
        <f>SUMIFS('D5'!$AG$11:$AG$4855,'D5'!$B$11:$B$4855,'A2'!$D12,'D5'!$BI$11:$BI$4855,AM$7,'D5'!$BO$11:$BO$4855,"taip")</f>
        <v>0</v>
      </c>
      <c r="AN12" s="222">
        <f>SUMIFS('D5'!$AG$11:$AG$4855,'D5'!$B$11:$B$4855,'A2'!$D12,'D5'!$BI$11:$BI$4855,AN$7,'D5'!$BO$11:$BO$4855,"taip")</f>
        <v>0</v>
      </c>
      <c r="AO12" s="222">
        <f>SUMIFS('D5'!$AG$11:$AG$4855,'D5'!$B$11:$B$4855,'A2'!$D12,'D5'!$BI$11:$BI$4855,AO$7,'D5'!$BO$11:$BO$4855,"taip")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COUNTIFS('D5'!$B$11:$B$4855,'A2'!$D12,'D5'!$BJ$11:$BJ$4855,'A2'!AX$7,'D5'!$BP$11:$BP$4855,"taip")</f>
        <v>0</v>
      </c>
      <c r="AY12" s="222">
        <f>COUNTIFS('D5'!$B$11:$B$4855,'A2'!$D12,'D5'!$BJ$11:$BJ$4855,'A2'!AY$7,'D5'!$BP$11:$BP$4855,"taip")</f>
        <v>0</v>
      </c>
      <c r="AZ12" s="222">
        <f>COUNTIFS('D5'!$B$11:$B$4855,'A2'!$D12,'D5'!$BJ$11:$BJ$4855,'A2'!AZ$7,'D5'!$BP$11:$BP$4855,"taip")</f>
        <v>0</v>
      </c>
      <c r="BA12" s="222">
        <f>COUNTIFS('D5'!$B$11:$B$4855,'A2'!$D12,'D5'!$BJ$11:$BJ$4855,'A2'!BA$7,'D5'!$BP$11:$BP$4855,"taip")</f>
        <v>0</v>
      </c>
      <c r="BB12" s="222">
        <f>COUNTIFS('D5'!$B$11:$B$4855,'A2'!$D12,'D5'!$BJ$11:$BJ$4855,'A2'!BB$7,'D5'!$BP$11:$BP$4855,"taip")</f>
        <v>0</v>
      </c>
      <c r="BC12" s="222">
        <f>COUNTIFS('D5'!$B$11:$B$4855,'A2'!$D12,'D5'!$BJ$11:$BJ$4855,'A2'!BC$7,'D5'!$BP$11:$BP$4855,"taip")</f>
        <v>0</v>
      </c>
      <c r="BD12" s="221">
        <f t="shared" si="40"/>
        <v>0</v>
      </c>
      <c r="BE12" s="222">
        <f>SUMIFS('D5'!$AG$11:$AG$4855,'D5'!$B$11:$B$4855,'A2'!$D12,'D5'!$BJ$11:$BJ$4855,BE$7,'D5'!$BP$11:$BP$4855,"taip")</f>
        <v>0</v>
      </c>
      <c r="BF12" s="222">
        <f>SUMIFS('D5'!$AG$11:$AG$4855,'D5'!$B$11:$B$4855,'A2'!$D12,'D5'!$BJ$11:$BJ$4855,BF$7,'D5'!$BP$11:$BP$4855,"taip")</f>
        <v>0</v>
      </c>
      <c r="BG12" s="222">
        <f>SUMIFS('D5'!$AG$11:$AG$4855,'D5'!$B$11:$B$4855,'A2'!$D12,'D5'!$BJ$11:$BJ$4855,BG$7,'D5'!$BP$11:$BP$4855,"taip")</f>
        <v>0</v>
      </c>
      <c r="BH12" s="222">
        <f>SUMIFS('D5'!$AG$11:$AG$4855,'D5'!$B$11:$B$4855,'A2'!$D12,'D5'!$BJ$11:$BJ$4855,BH$7,'D5'!$BP$11:$BP$4855,"taip")</f>
        <v>0</v>
      </c>
      <c r="BI12" s="222">
        <f>SUMIFS('D5'!$AG$11:$AG$4855,'D5'!$B$11:$B$4855,'A2'!$D12,'D5'!$BJ$11:$BJ$4855,BI$7,'D5'!$BP$11:$BP$4855,"taip")</f>
        <v>0</v>
      </c>
      <c r="BJ12" s="222">
        <f>SUMIFS('D5'!$AG$11:$AG$4855,'D5'!$B$11:$B$4855,'A2'!$D12,'D5'!$BJ$11:$BJ$4855,BJ$7,'D5'!$BP$11:$BP$4855,"taip")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COUNTIFS('D5'!$B$11:$B$4855,'A2'!$D12,'D5'!$BK$11:$BK$4855,'A2'!BS$7,'D5'!$BS$11:$BS$4855,"taip")</f>
        <v>0</v>
      </c>
      <c r="BT12" s="222">
        <f>COUNTIFS('D5'!$B$11:$B$4855,'A2'!$D12,'D5'!$BK$11:$BK$4855,'A2'!BT$7,'D5'!$BS$11:$BS$4855,"taip")</f>
        <v>0</v>
      </c>
      <c r="BU12" s="222">
        <f>COUNTIFS('D5'!$B$11:$B$4855,'A2'!$D12,'D5'!$BK$11:$BK$4855,'A2'!BU$7,'D5'!$BS$11:$BS$4855,"taip")</f>
        <v>0</v>
      </c>
      <c r="BV12" s="222">
        <f>COUNTIFS('D5'!$B$11:$B$4855,'A2'!$D12,'D5'!$BK$11:$BK$4855,'A2'!BV$7,'D5'!$BS$11:$BS$4855,"taip")</f>
        <v>0</v>
      </c>
      <c r="BW12" s="222">
        <f>COUNTIFS('D5'!$B$11:$B$4855,'A2'!$D12,'D5'!$BK$11:$BK$4855,'A2'!BW$7,'D5'!$BS$11:$BS$4855,"taip")</f>
        <v>0</v>
      </c>
      <c r="BX12" s="222">
        <f>COUNTIFS('D5'!$B$11:$B$4855,'A2'!$D12,'D5'!$BK$11:$BK$4855,'A2'!BX$7,'D5'!$BS$11:$BS$4855,"taip")</f>
        <v>0</v>
      </c>
      <c r="BY12" s="221">
        <f t="shared" si="44"/>
        <v>0</v>
      </c>
      <c r="BZ12" s="222">
        <f>SUMIFS('D5'!$AG$11:$AG$4855,'D5'!$B$11:$B$4855,'A2'!$D12,'D5'!$BK$11:$BK$4855,BZ$7,'D5'!$BS$11:$BS$4855,"taip")</f>
        <v>0</v>
      </c>
      <c r="CA12" s="222">
        <f>SUMIFS('D5'!$AG$11:$AG$4855,'D5'!$B$11:$B$4855,'A2'!$D12,'D5'!$BK$11:$BK$4855,CA$7,'D5'!$BS$11:$BS$4855,"taip")</f>
        <v>0</v>
      </c>
      <c r="CB12" s="222">
        <f>SUMIFS('D5'!$AG$11:$AG$4855,'D5'!$B$11:$B$4855,'A2'!$D12,'D5'!$BK$11:$BK$4855,CB$7,'D5'!$BS$11:$BS$4855,"taip")</f>
        <v>0</v>
      </c>
      <c r="CC12" s="222">
        <f>SUMIFS('D5'!$AG$11:$AG$4855,'D5'!$B$11:$B$4855,'A2'!$D12,'D5'!$BK$11:$BK$4855,CC$7,'D5'!$BS$11:$BS$4855,"taip")</f>
        <v>0</v>
      </c>
      <c r="CD12" s="222">
        <f>SUMIFS('D5'!$AG$11:$AG$4855,'D5'!$B$11:$B$4855,'A2'!$D12,'D5'!$BK$11:$BK$4855,CD$7,'D5'!$BS$11:$BS$4855,"taip")</f>
        <v>0</v>
      </c>
      <c r="CE12" s="222">
        <f>SUMIFS('D5'!$AG$11:$AG$4855,'D5'!$B$11:$B$4855,'A2'!$D12,'D5'!$BK$11:$BK$4855,CE$7,'D5'!$BS$11:$BS$4855,"taip")</f>
        <v>0</v>
      </c>
      <c r="CF12" s="220">
        <f t="shared" si="45"/>
        <v>0</v>
      </c>
      <c r="CG12" s="223">
        <f t="shared" si="59"/>
        <v>0</v>
      </c>
      <c r="CH12" s="223">
        <f t="shared" si="60"/>
        <v>0</v>
      </c>
      <c r="CI12" s="223">
        <f t="shared" si="61"/>
        <v>0</v>
      </c>
      <c r="CJ12" s="223">
        <f t="shared" si="62"/>
        <v>0</v>
      </c>
      <c r="CK12" s="223">
        <f t="shared" si="63"/>
        <v>0</v>
      </c>
      <c r="CL12" s="223">
        <f t="shared" si="64"/>
        <v>0</v>
      </c>
    </row>
    <row r="13" spans="1:90" ht="22.8" x14ac:dyDescent="0.3">
      <c r="A13" s="10" t="s">
        <v>22</v>
      </c>
      <c r="B13" s="197" t="str">
        <f>'VPS1'!C13</f>
        <v>KALV</v>
      </c>
      <c r="C13" s="213" t="str">
        <f>'VPS1'!D13</f>
        <v>Bendruomeninio verslo kūrimas ir plėtra</v>
      </c>
      <c r="D13" s="54" t="str">
        <f>'VPS1'!J13</f>
        <v>KALV-LEADER-20VVG-07-04</v>
      </c>
      <c r="E13" s="54" t="str">
        <f>'VPS1'!L13</f>
        <v>EŽŪFKP</v>
      </c>
      <c r="F13" s="198">
        <f>'VPS1'!G13</f>
        <v>100000</v>
      </c>
      <c r="G13" s="221">
        <f t="shared" si="32"/>
        <v>0</v>
      </c>
      <c r="H13" s="222">
        <f>COUNTIFS('D5'!$B$11:$B$4855,'A2'!$D13,'D5'!$BH$11:$BH$4855,'A2'!H$7,'D5'!$BN$11:$BN$4855,"taip")</f>
        <v>0</v>
      </c>
      <c r="I13" s="222">
        <f>COUNTIFS('D5'!$B$11:$B$4855,'A2'!$D13,'D5'!$BH$11:$BH$4855,'A2'!I$7,'D5'!$BN$11:$BN$4855,"taip")</f>
        <v>0</v>
      </c>
      <c r="J13" s="222">
        <f>COUNTIFS('D5'!$B$11:$B$4855,'A2'!$D13,'D5'!$BH$11:$BH$4855,'A2'!J$7,'D5'!$BN$11:$BN$4855,"taip")</f>
        <v>0</v>
      </c>
      <c r="K13" s="222">
        <f>COUNTIFS('D5'!$B$11:$B$4855,'A2'!$D13,'D5'!$BH$11:$BH$4855,'A2'!K$7,'D5'!$BN$11:$BN$4855,"taip")</f>
        <v>0</v>
      </c>
      <c r="L13" s="222">
        <f>COUNTIFS('D5'!$B$11:$B$4855,'A2'!$D13,'D5'!$BH$11:$BH$4855,'A2'!L$7,'D5'!$BN$11:$BN$4855,"taip")</f>
        <v>0</v>
      </c>
      <c r="M13" s="222">
        <f>COUNTIFS('D5'!$B$11:$B$4855,'A2'!$D13,'D5'!$BH$11:$BH$4855,'A2'!M$7,'D5'!$BN$11:$BN$4855,"taip")</f>
        <v>0</v>
      </c>
      <c r="N13" s="221">
        <f t="shared" si="33"/>
        <v>0</v>
      </c>
      <c r="O13" s="222">
        <f>SUMIFS('D5'!$L$11:$L$4855,'D5'!$B$11:$B$4855,'A2'!$D13,'D5'!$BH$11:$BH$4855,O$7,'D5'!$BN$11:$BN$4855,"taip")</f>
        <v>0</v>
      </c>
      <c r="P13" s="222">
        <f>SUMIFS('D5'!$L$11:$L$4855,'D5'!$B$11:$B$4855,'A2'!$D13,'D5'!$BH$11:$BH$4855,P$7,'D5'!$BN$11:$BN$4855,"taip")</f>
        <v>0</v>
      </c>
      <c r="Q13" s="222">
        <f>SUMIFS('D5'!$L$11:$L$4855,'D5'!$B$11:$B$4855,'A2'!$D13,'D5'!$BH$11:$BH$4855,Q$7,'D5'!$BN$11:$BN$4855,"taip")</f>
        <v>0</v>
      </c>
      <c r="R13" s="222">
        <f>SUMIFS('D5'!$L$11:$L$4855,'D5'!$B$11:$B$4855,'A2'!$D13,'D5'!$BH$11:$BH$4855,R$7,'D5'!$BN$11:$BN$4855,"taip")</f>
        <v>0</v>
      </c>
      <c r="S13" s="222">
        <f>SUMIFS('D5'!$L$11:$L$4855,'D5'!$B$11:$B$4855,'A2'!$D13,'D5'!$BH$11:$BH$4855,S$7,'D5'!$BN$11:$BN$4855,"taip")</f>
        <v>0</v>
      </c>
      <c r="T13" s="222">
        <f>SUMIFS('D5'!$L$11:$L$4855,'D5'!$B$11:$B$4855,'A2'!$D13,'D5'!$BH$11:$BH$4855,T$7,'D5'!$BN$11:$BN$4855,"taip")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COUNTIFS('D5'!$B$11:$B$4855,'A2'!$D13,'D5'!$BI$11:$BI$4855,'A2'!AC$7,'D5'!$BO$11:$BO$4855,"taip")</f>
        <v>0</v>
      </c>
      <c r="AD13" s="222">
        <f>COUNTIFS('D5'!$B$11:$B$4855,'A2'!$D13,'D5'!$BI$11:$BI$4855,'A2'!AD$7,'D5'!$BO$11:$BO$4855,"taip")</f>
        <v>0</v>
      </c>
      <c r="AE13" s="222">
        <f>COUNTIFS('D5'!$B$11:$B$4855,'A2'!$D13,'D5'!$BI$11:$BI$4855,'A2'!AE$7,'D5'!$BO$11:$BO$4855,"taip")</f>
        <v>0</v>
      </c>
      <c r="AF13" s="222">
        <f>COUNTIFS('D5'!$B$11:$B$4855,'A2'!$D13,'D5'!$BI$11:$BI$4855,'A2'!AF$7,'D5'!$BO$11:$BO$4855,"taip")</f>
        <v>0</v>
      </c>
      <c r="AG13" s="222">
        <f>COUNTIFS('D5'!$B$11:$B$4855,'A2'!$D13,'D5'!$BI$11:$BI$4855,'A2'!AG$7,'D5'!$BO$11:$BO$4855,"taip")</f>
        <v>0</v>
      </c>
      <c r="AH13" s="222">
        <f>COUNTIFS('D5'!$B$11:$B$4855,'A2'!$D13,'D5'!$BI$11:$BI$4855,'A2'!AH$7,'D5'!$BO$11:$BO$4855,"taip")</f>
        <v>0</v>
      </c>
      <c r="AI13" s="221">
        <f t="shared" si="36"/>
        <v>0</v>
      </c>
      <c r="AJ13" s="222">
        <f>SUMIFS('D5'!$AG$11:$AG$4855,'D5'!$B$11:$B$4855,'A2'!$D13,'D5'!$BI$11:$BI$4855,AJ$7,'D5'!$BO$11:$BO$4855,"taip")</f>
        <v>0</v>
      </c>
      <c r="AK13" s="222">
        <f>SUMIFS('D5'!$AG$11:$AG$4855,'D5'!$B$11:$B$4855,'A2'!$D13,'D5'!$BI$11:$BI$4855,AK$7,'D5'!$BO$11:$BO$4855,"taip")</f>
        <v>0</v>
      </c>
      <c r="AL13" s="222">
        <f>SUMIFS('D5'!$AG$11:$AG$4855,'D5'!$B$11:$B$4855,'A2'!$D13,'D5'!$BI$11:$BI$4855,AL$7,'D5'!$BO$11:$BO$4855,"taip")</f>
        <v>0</v>
      </c>
      <c r="AM13" s="222">
        <f>SUMIFS('D5'!$AG$11:$AG$4855,'D5'!$B$11:$B$4855,'A2'!$D13,'D5'!$BI$11:$BI$4855,AM$7,'D5'!$BO$11:$BO$4855,"taip")</f>
        <v>0</v>
      </c>
      <c r="AN13" s="222">
        <f>SUMIFS('D5'!$AG$11:$AG$4855,'D5'!$B$11:$B$4855,'A2'!$D13,'D5'!$BI$11:$BI$4855,AN$7,'D5'!$BO$11:$BO$4855,"taip")</f>
        <v>0</v>
      </c>
      <c r="AO13" s="222">
        <f>SUMIFS('D5'!$AG$11:$AG$4855,'D5'!$B$11:$B$4855,'A2'!$D13,'D5'!$BI$11:$BI$4855,AO$7,'D5'!$BO$11:$BO$4855,"taip")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COUNTIFS('D5'!$B$11:$B$4855,'A2'!$D13,'D5'!$BJ$11:$BJ$4855,'A2'!AX$7,'D5'!$BP$11:$BP$4855,"taip")</f>
        <v>0</v>
      </c>
      <c r="AY13" s="222">
        <f>COUNTIFS('D5'!$B$11:$B$4855,'A2'!$D13,'D5'!$BJ$11:$BJ$4855,'A2'!AY$7,'D5'!$BP$11:$BP$4855,"taip")</f>
        <v>0</v>
      </c>
      <c r="AZ13" s="222">
        <f>COUNTIFS('D5'!$B$11:$B$4855,'A2'!$D13,'D5'!$BJ$11:$BJ$4855,'A2'!AZ$7,'D5'!$BP$11:$BP$4855,"taip")</f>
        <v>0</v>
      </c>
      <c r="BA13" s="222">
        <f>COUNTIFS('D5'!$B$11:$B$4855,'A2'!$D13,'D5'!$BJ$11:$BJ$4855,'A2'!BA$7,'D5'!$BP$11:$BP$4855,"taip")</f>
        <v>0</v>
      </c>
      <c r="BB13" s="222">
        <f>COUNTIFS('D5'!$B$11:$B$4855,'A2'!$D13,'D5'!$BJ$11:$BJ$4855,'A2'!BB$7,'D5'!$BP$11:$BP$4855,"taip")</f>
        <v>0</v>
      </c>
      <c r="BC13" s="222">
        <f>COUNTIFS('D5'!$B$11:$B$4855,'A2'!$D13,'D5'!$BJ$11:$BJ$4855,'A2'!BC$7,'D5'!$BP$11:$BP$4855,"taip")</f>
        <v>0</v>
      </c>
      <c r="BD13" s="221">
        <f t="shared" si="40"/>
        <v>0</v>
      </c>
      <c r="BE13" s="222">
        <f>SUMIFS('D5'!$AG$11:$AG$4855,'D5'!$B$11:$B$4855,'A2'!$D13,'D5'!$BJ$11:$BJ$4855,BE$7,'D5'!$BP$11:$BP$4855,"taip")</f>
        <v>0</v>
      </c>
      <c r="BF13" s="222">
        <f>SUMIFS('D5'!$AG$11:$AG$4855,'D5'!$B$11:$B$4855,'A2'!$D13,'D5'!$BJ$11:$BJ$4855,BF$7,'D5'!$BP$11:$BP$4855,"taip")</f>
        <v>0</v>
      </c>
      <c r="BG13" s="222">
        <f>SUMIFS('D5'!$AG$11:$AG$4855,'D5'!$B$11:$B$4855,'A2'!$D13,'D5'!$BJ$11:$BJ$4855,BG$7,'D5'!$BP$11:$BP$4855,"taip")</f>
        <v>0</v>
      </c>
      <c r="BH13" s="222">
        <f>SUMIFS('D5'!$AG$11:$AG$4855,'D5'!$B$11:$B$4855,'A2'!$D13,'D5'!$BJ$11:$BJ$4855,BH$7,'D5'!$BP$11:$BP$4855,"taip")</f>
        <v>0</v>
      </c>
      <c r="BI13" s="222">
        <f>SUMIFS('D5'!$AG$11:$AG$4855,'D5'!$B$11:$B$4855,'A2'!$D13,'D5'!$BJ$11:$BJ$4855,BI$7,'D5'!$BP$11:$BP$4855,"taip")</f>
        <v>0</v>
      </c>
      <c r="BJ13" s="222">
        <f>SUMIFS('D5'!$AG$11:$AG$4855,'D5'!$B$11:$B$4855,'A2'!$D13,'D5'!$BJ$11:$BJ$4855,BJ$7,'D5'!$BP$11:$BP$4855,"taip")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COUNTIFS('D5'!$B$11:$B$4855,'A2'!$D13,'D5'!$BK$11:$BK$4855,'A2'!BS$7,'D5'!$BS$11:$BS$4855,"taip")</f>
        <v>0</v>
      </c>
      <c r="BT13" s="222">
        <f>COUNTIFS('D5'!$B$11:$B$4855,'A2'!$D13,'D5'!$BK$11:$BK$4855,'A2'!BT$7,'D5'!$BS$11:$BS$4855,"taip")</f>
        <v>0</v>
      </c>
      <c r="BU13" s="222">
        <f>COUNTIFS('D5'!$B$11:$B$4855,'A2'!$D13,'D5'!$BK$11:$BK$4855,'A2'!BU$7,'D5'!$BS$11:$BS$4855,"taip")</f>
        <v>0</v>
      </c>
      <c r="BV13" s="222">
        <f>COUNTIFS('D5'!$B$11:$B$4855,'A2'!$D13,'D5'!$BK$11:$BK$4855,'A2'!BV$7,'D5'!$BS$11:$BS$4855,"taip")</f>
        <v>0</v>
      </c>
      <c r="BW13" s="222">
        <f>COUNTIFS('D5'!$B$11:$B$4855,'A2'!$D13,'D5'!$BK$11:$BK$4855,'A2'!BW$7,'D5'!$BS$11:$BS$4855,"taip")</f>
        <v>0</v>
      </c>
      <c r="BX13" s="222">
        <f>COUNTIFS('D5'!$B$11:$B$4855,'A2'!$D13,'D5'!$BK$11:$BK$4855,'A2'!BX$7,'D5'!$BS$11:$BS$4855,"taip")</f>
        <v>0</v>
      </c>
      <c r="BY13" s="221">
        <f t="shared" si="44"/>
        <v>0</v>
      </c>
      <c r="BZ13" s="222">
        <f>SUMIFS('D5'!$AG$11:$AG$4855,'D5'!$B$11:$B$4855,'A2'!$D13,'D5'!$BK$11:$BK$4855,BZ$7,'D5'!$BS$11:$BS$4855,"taip")</f>
        <v>0</v>
      </c>
      <c r="CA13" s="222">
        <f>SUMIFS('D5'!$AG$11:$AG$4855,'D5'!$B$11:$B$4855,'A2'!$D13,'D5'!$BK$11:$BK$4855,CA$7,'D5'!$BS$11:$BS$4855,"taip")</f>
        <v>0</v>
      </c>
      <c r="CB13" s="222">
        <f>SUMIFS('D5'!$AG$11:$AG$4855,'D5'!$B$11:$B$4855,'A2'!$D13,'D5'!$BK$11:$BK$4855,CB$7,'D5'!$BS$11:$BS$4855,"taip")</f>
        <v>0</v>
      </c>
      <c r="CC13" s="222">
        <f>SUMIFS('D5'!$AG$11:$AG$4855,'D5'!$B$11:$B$4855,'A2'!$D13,'D5'!$BK$11:$BK$4855,CC$7,'D5'!$BS$11:$BS$4855,"taip")</f>
        <v>0</v>
      </c>
      <c r="CD13" s="222">
        <f>SUMIFS('D5'!$AG$11:$AG$4855,'D5'!$B$11:$B$4855,'A2'!$D13,'D5'!$BK$11:$BK$4855,CD$7,'D5'!$BS$11:$BS$4855,"taip")</f>
        <v>0</v>
      </c>
      <c r="CE13" s="222">
        <f>SUMIFS('D5'!$AG$11:$AG$4855,'D5'!$B$11:$B$4855,'A2'!$D13,'D5'!$BK$11:$BK$4855,CE$7,'D5'!$BS$11:$BS$4855,"taip")</f>
        <v>0</v>
      </c>
      <c r="CF13" s="220">
        <f t="shared" si="45"/>
        <v>0</v>
      </c>
      <c r="CG13" s="223">
        <f t="shared" si="59"/>
        <v>0</v>
      </c>
      <c r="CH13" s="223">
        <f t="shared" si="60"/>
        <v>0</v>
      </c>
      <c r="CI13" s="223">
        <f t="shared" si="61"/>
        <v>0</v>
      </c>
      <c r="CJ13" s="223">
        <f t="shared" si="62"/>
        <v>0</v>
      </c>
      <c r="CK13" s="223">
        <f t="shared" si="63"/>
        <v>0</v>
      </c>
      <c r="CL13" s="223">
        <f t="shared" si="64"/>
        <v>0</v>
      </c>
    </row>
    <row r="14" spans="1:90" x14ac:dyDescent="0.3">
      <c r="A14" s="10" t="s">
        <v>25</v>
      </c>
      <c r="B14" s="197" t="str">
        <f>'VPS1'!C14</f>
        <v>KALV</v>
      </c>
      <c r="C14" s="213" t="str">
        <f>'VPS1'!D14</f>
        <v>Bendruomeniškumo stiprinimas</v>
      </c>
      <c r="D14" s="54" t="str">
        <f>'VPS1'!J14</f>
        <v>KALV-LEADER-20VVG-09-05</v>
      </c>
      <c r="E14" s="54" t="str">
        <f>'VPS1'!L14</f>
        <v>EŽŪFKP</v>
      </c>
      <c r="F14" s="198">
        <f>'VPS1'!G14</f>
        <v>152920</v>
      </c>
      <c r="G14" s="221">
        <f t="shared" si="32"/>
        <v>2</v>
      </c>
      <c r="H14" s="222">
        <f>COUNTIFS('D5'!$B$11:$B$4855,'A2'!$D14,'D5'!$BH$11:$BH$4855,'A2'!H$7,'D5'!$BN$11:$BN$4855,"taip")</f>
        <v>0</v>
      </c>
      <c r="I14" s="222">
        <f>COUNTIFS('D5'!$B$11:$B$4855,'A2'!$D14,'D5'!$BH$11:$BH$4855,'A2'!I$7,'D5'!$BN$11:$BN$4855,"taip")</f>
        <v>2</v>
      </c>
      <c r="J14" s="222">
        <f>COUNTIFS('D5'!$B$11:$B$4855,'A2'!$D14,'D5'!$BH$11:$BH$4855,'A2'!J$7,'D5'!$BN$11:$BN$4855,"taip")</f>
        <v>0</v>
      </c>
      <c r="K14" s="222">
        <f>COUNTIFS('D5'!$B$11:$B$4855,'A2'!$D14,'D5'!$BH$11:$BH$4855,'A2'!K$7,'D5'!$BN$11:$BN$4855,"taip")</f>
        <v>0</v>
      </c>
      <c r="L14" s="222">
        <f>COUNTIFS('D5'!$B$11:$B$4855,'A2'!$D14,'D5'!$BH$11:$BH$4855,'A2'!L$7,'D5'!$BN$11:$BN$4855,"taip")</f>
        <v>0</v>
      </c>
      <c r="M14" s="222">
        <f>COUNTIFS('D5'!$B$11:$B$4855,'A2'!$D14,'D5'!$BH$11:$BH$4855,'A2'!M$7,'D5'!$BN$11:$BN$4855,"taip")</f>
        <v>0</v>
      </c>
      <c r="N14" s="221">
        <f t="shared" si="33"/>
        <v>61093.770000000004</v>
      </c>
      <c r="O14" s="222">
        <f>SUMIFS('D5'!$L$11:$L$4855,'D5'!$B$11:$B$4855,'A2'!$D14,'D5'!$BH$11:$BH$4855,O$7,'D5'!$BN$11:$BN$4855,"taip")</f>
        <v>0</v>
      </c>
      <c r="P14" s="222">
        <f>SUMIFS('D5'!$L$11:$L$4855,'D5'!$B$11:$B$4855,'A2'!$D14,'D5'!$BH$11:$BH$4855,P$7,'D5'!$BN$11:$BN$4855,"taip")</f>
        <v>61093.770000000004</v>
      </c>
      <c r="Q14" s="222">
        <f>SUMIFS('D5'!$L$11:$L$4855,'D5'!$B$11:$B$4855,'A2'!$D14,'D5'!$BH$11:$BH$4855,Q$7,'D5'!$BN$11:$BN$4855,"taip")</f>
        <v>0</v>
      </c>
      <c r="R14" s="222">
        <f>SUMIFS('D5'!$L$11:$L$4855,'D5'!$B$11:$B$4855,'A2'!$D14,'D5'!$BH$11:$BH$4855,R$7,'D5'!$BN$11:$BN$4855,"taip")</f>
        <v>0</v>
      </c>
      <c r="S14" s="222">
        <f>SUMIFS('D5'!$L$11:$L$4855,'D5'!$B$11:$B$4855,'A2'!$D14,'D5'!$BH$11:$BH$4855,S$7,'D5'!$BN$11:$BN$4855,"taip")</f>
        <v>0</v>
      </c>
      <c r="T14" s="222">
        <f>SUMIFS('D5'!$L$11:$L$4855,'D5'!$B$11:$B$4855,'A2'!$D14,'D5'!$BH$11:$BH$4855,T$7,'D5'!$BN$11:$BN$4855,"taip")</f>
        <v>0</v>
      </c>
      <c r="U14" s="244">
        <f t="shared" si="34"/>
        <v>39.951458278838608</v>
      </c>
      <c r="V14" s="223">
        <f t="shared" si="46"/>
        <v>0</v>
      </c>
      <c r="W14" s="223">
        <f t="shared" si="2"/>
        <v>39.951458278838608</v>
      </c>
      <c r="X14" s="223">
        <f t="shared" si="3"/>
        <v>0</v>
      </c>
      <c r="Y14" s="223">
        <f t="shared" si="4"/>
        <v>0</v>
      </c>
      <c r="Z14" s="223">
        <f t="shared" si="5"/>
        <v>0</v>
      </c>
      <c r="AA14" s="223">
        <f t="shared" si="6"/>
        <v>0</v>
      </c>
      <c r="AB14" s="221">
        <f t="shared" si="35"/>
        <v>2</v>
      </c>
      <c r="AC14" s="222">
        <f>COUNTIFS('D5'!$B$11:$B$4855,'A2'!$D14,'D5'!$BI$11:$BI$4855,'A2'!AC$7,'D5'!$BO$11:$BO$4855,"taip")</f>
        <v>0</v>
      </c>
      <c r="AD14" s="222">
        <f>COUNTIFS('D5'!$B$11:$B$4855,'A2'!$D14,'D5'!$BI$11:$BI$4855,'A2'!AD$7,'D5'!$BO$11:$BO$4855,"taip")</f>
        <v>2</v>
      </c>
      <c r="AE14" s="222">
        <f>COUNTIFS('D5'!$B$11:$B$4855,'A2'!$D14,'D5'!$BI$11:$BI$4855,'A2'!AE$7,'D5'!$BO$11:$BO$4855,"taip")</f>
        <v>0</v>
      </c>
      <c r="AF14" s="222">
        <f>COUNTIFS('D5'!$B$11:$B$4855,'A2'!$D14,'D5'!$BI$11:$BI$4855,'A2'!AF$7,'D5'!$BO$11:$BO$4855,"taip")</f>
        <v>0</v>
      </c>
      <c r="AG14" s="222">
        <f>COUNTIFS('D5'!$B$11:$B$4855,'A2'!$D14,'D5'!$BI$11:$BI$4855,'A2'!AG$7,'D5'!$BO$11:$BO$4855,"taip")</f>
        <v>0</v>
      </c>
      <c r="AH14" s="222">
        <f>COUNTIFS('D5'!$B$11:$B$4855,'A2'!$D14,'D5'!$BI$11:$BI$4855,'A2'!AH$7,'D5'!$BO$11:$BO$4855,"taip")</f>
        <v>0</v>
      </c>
      <c r="AI14" s="221">
        <f t="shared" si="36"/>
        <v>61094</v>
      </c>
      <c r="AJ14" s="222">
        <f>SUMIFS('D5'!$AG$11:$AG$4855,'D5'!$B$11:$B$4855,'A2'!$D14,'D5'!$BI$11:$BI$4855,AJ$7,'D5'!$BO$11:$BO$4855,"taip")</f>
        <v>0</v>
      </c>
      <c r="AK14" s="222">
        <f>SUMIFS('D5'!$AG$11:$AG$4855,'D5'!$B$11:$B$4855,'A2'!$D14,'D5'!$BI$11:$BI$4855,AK$7,'D5'!$BO$11:$BO$4855,"taip")</f>
        <v>61094</v>
      </c>
      <c r="AL14" s="222">
        <f>SUMIFS('D5'!$AG$11:$AG$4855,'D5'!$B$11:$B$4855,'A2'!$D14,'D5'!$BI$11:$BI$4855,AL$7,'D5'!$BO$11:$BO$4855,"taip")</f>
        <v>0</v>
      </c>
      <c r="AM14" s="222">
        <f>SUMIFS('D5'!$AG$11:$AG$4855,'D5'!$B$11:$B$4855,'A2'!$D14,'D5'!$BI$11:$BI$4855,AM$7,'D5'!$BO$11:$BO$4855,"taip")</f>
        <v>0</v>
      </c>
      <c r="AN14" s="222">
        <f>SUMIFS('D5'!$AG$11:$AG$4855,'D5'!$B$11:$B$4855,'A2'!$D14,'D5'!$BI$11:$BI$4855,AN$7,'D5'!$BO$11:$BO$4855,"taip")</f>
        <v>0</v>
      </c>
      <c r="AO14" s="222">
        <f>SUMIFS('D5'!$AG$11:$AG$4855,'D5'!$B$11:$B$4855,'A2'!$D14,'D5'!$BI$11:$BI$4855,AO$7,'D5'!$BO$11:$BO$4855,"taip")</f>
        <v>0</v>
      </c>
      <c r="AP14" s="244">
        <f t="shared" si="37"/>
        <v>39.951608684279364</v>
      </c>
      <c r="AQ14" s="223">
        <f t="shared" si="47"/>
        <v>0</v>
      </c>
      <c r="AR14" s="223">
        <f t="shared" si="48"/>
        <v>39.951608684279364</v>
      </c>
      <c r="AS14" s="223">
        <f t="shared" si="49"/>
        <v>0</v>
      </c>
      <c r="AT14" s="223">
        <f t="shared" si="50"/>
        <v>0</v>
      </c>
      <c r="AU14" s="223">
        <f t="shared" si="51"/>
        <v>0</v>
      </c>
      <c r="AV14" s="223">
        <f t="shared" si="52"/>
        <v>0</v>
      </c>
      <c r="AW14" s="221">
        <f t="shared" si="39"/>
        <v>2</v>
      </c>
      <c r="AX14" s="222">
        <f>COUNTIFS('D5'!$B$11:$B$4855,'A2'!$D14,'D5'!$BJ$11:$BJ$4855,'A2'!AX$7,'D5'!$BP$11:$BP$4855,"taip")</f>
        <v>0</v>
      </c>
      <c r="AY14" s="222">
        <f>COUNTIFS('D5'!$B$11:$B$4855,'A2'!$D14,'D5'!$BJ$11:$BJ$4855,'A2'!AY$7,'D5'!$BP$11:$BP$4855,"taip")</f>
        <v>2</v>
      </c>
      <c r="AZ14" s="222">
        <f>COUNTIFS('D5'!$B$11:$B$4855,'A2'!$D14,'D5'!$BJ$11:$BJ$4855,'A2'!AZ$7,'D5'!$BP$11:$BP$4855,"taip")</f>
        <v>0</v>
      </c>
      <c r="BA14" s="222">
        <f>COUNTIFS('D5'!$B$11:$B$4855,'A2'!$D14,'D5'!$BJ$11:$BJ$4855,'A2'!BA$7,'D5'!$BP$11:$BP$4855,"taip")</f>
        <v>0</v>
      </c>
      <c r="BB14" s="222">
        <f>COUNTIFS('D5'!$B$11:$B$4855,'A2'!$D14,'D5'!$BJ$11:$BJ$4855,'A2'!BB$7,'D5'!$BP$11:$BP$4855,"taip")</f>
        <v>0</v>
      </c>
      <c r="BC14" s="222">
        <f>COUNTIFS('D5'!$B$11:$B$4855,'A2'!$D14,'D5'!$BJ$11:$BJ$4855,'A2'!BC$7,'D5'!$BP$11:$BP$4855,"taip")</f>
        <v>0</v>
      </c>
      <c r="BD14" s="221">
        <f t="shared" si="40"/>
        <v>61094</v>
      </c>
      <c r="BE14" s="222">
        <f>SUMIFS('D5'!$AG$11:$AG$4855,'D5'!$B$11:$B$4855,'A2'!$D14,'D5'!$BJ$11:$BJ$4855,BE$7,'D5'!$BP$11:$BP$4855,"taip")</f>
        <v>0</v>
      </c>
      <c r="BF14" s="222">
        <f>SUMIFS('D5'!$AG$11:$AG$4855,'D5'!$B$11:$B$4855,'A2'!$D14,'D5'!$BJ$11:$BJ$4855,BF$7,'D5'!$BP$11:$BP$4855,"taip")</f>
        <v>61094</v>
      </c>
      <c r="BG14" s="222">
        <f>SUMIFS('D5'!$AG$11:$AG$4855,'D5'!$B$11:$B$4855,'A2'!$D14,'D5'!$BJ$11:$BJ$4855,BG$7,'D5'!$BP$11:$BP$4855,"taip")</f>
        <v>0</v>
      </c>
      <c r="BH14" s="222">
        <f>SUMIFS('D5'!$AG$11:$AG$4855,'D5'!$B$11:$B$4855,'A2'!$D14,'D5'!$BJ$11:$BJ$4855,BH$7,'D5'!$BP$11:$BP$4855,"taip")</f>
        <v>0</v>
      </c>
      <c r="BI14" s="222">
        <f>SUMIFS('D5'!$AG$11:$AG$4855,'D5'!$B$11:$B$4855,'A2'!$D14,'D5'!$BJ$11:$BJ$4855,BI$7,'D5'!$BP$11:$BP$4855,"taip")</f>
        <v>0</v>
      </c>
      <c r="BJ14" s="222">
        <f>SUMIFS('D5'!$AG$11:$AG$4855,'D5'!$B$11:$B$4855,'A2'!$D14,'D5'!$BJ$11:$BJ$4855,BJ$7,'D5'!$BP$11:$BP$4855,"taip")</f>
        <v>0</v>
      </c>
      <c r="BK14" s="220">
        <f t="shared" si="41"/>
        <v>39.951608684279364</v>
      </c>
      <c r="BL14" s="223">
        <f t="shared" si="53"/>
        <v>0</v>
      </c>
      <c r="BM14" s="223">
        <f t="shared" si="54"/>
        <v>39.951608684279364</v>
      </c>
      <c r="BN14" s="223">
        <f t="shared" si="55"/>
        <v>0</v>
      </c>
      <c r="BO14" s="223">
        <f t="shared" si="56"/>
        <v>0</v>
      </c>
      <c r="BP14" s="223">
        <f t="shared" si="57"/>
        <v>0</v>
      </c>
      <c r="BQ14" s="223">
        <f t="shared" si="58"/>
        <v>0</v>
      </c>
      <c r="BR14" s="221">
        <f t="shared" si="43"/>
        <v>0</v>
      </c>
      <c r="BS14" s="222">
        <f>COUNTIFS('D5'!$B$11:$B$4855,'A2'!$D14,'D5'!$BK$11:$BK$4855,'A2'!BS$7,'D5'!$BS$11:$BS$4855,"taip")</f>
        <v>0</v>
      </c>
      <c r="BT14" s="222">
        <f>COUNTIFS('D5'!$B$11:$B$4855,'A2'!$D14,'D5'!$BK$11:$BK$4855,'A2'!BT$7,'D5'!$BS$11:$BS$4855,"taip")</f>
        <v>0</v>
      </c>
      <c r="BU14" s="222">
        <f>COUNTIFS('D5'!$B$11:$B$4855,'A2'!$D14,'D5'!$BK$11:$BK$4855,'A2'!BU$7,'D5'!$BS$11:$BS$4855,"taip")</f>
        <v>0</v>
      </c>
      <c r="BV14" s="222">
        <f>COUNTIFS('D5'!$B$11:$B$4855,'A2'!$D14,'D5'!$BK$11:$BK$4855,'A2'!BV$7,'D5'!$BS$11:$BS$4855,"taip")</f>
        <v>0</v>
      </c>
      <c r="BW14" s="222">
        <f>COUNTIFS('D5'!$B$11:$B$4855,'A2'!$D14,'D5'!$BK$11:$BK$4855,'A2'!BW$7,'D5'!$BS$11:$BS$4855,"taip")</f>
        <v>0</v>
      </c>
      <c r="BX14" s="222">
        <f>COUNTIFS('D5'!$B$11:$B$4855,'A2'!$D14,'D5'!$BK$11:$BK$4855,'A2'!BX$7,'D5'!$BS$11:$BS$4855,"taip")</f>
        <v>0</v>
      </c>
      <c r="BY14" s="221">
        <f t="shared" si="44"/>
        <v>0</v>
      </c>
      <c r="BZ14" s="222">
        <f>SUMIFS('D5'!$AG$11:$AG$4855,'D5'!$B$11:$B$4855,'A2'!$D14,'D5'!$BK$11:$BK$4855,BZ$7,'D5'!$BS$11:$BS$4855,"taip")</f>
        <v>0</v>
      </c>
      <c r="CA14" s="222">
        <f>SUMIFS('D5'!$AG$11:$AG$4855,'D5'!$B$11:$B$4855,'A2'!$D14,'D5'!$BK$11:$BK$4855,CA$7,'D5'!$BS$11:$BS$4855,"taip")</f>
        <v>0</v>
      </c>
      <c r="CB14" s="222">
        <f>SUMIFS('D5'!$AG$11:$AG$4855,'D5'!$B$11:$B$4855,'A2'!$D14,'D5'!$BK$11:$BK$4855,CB$7,'D5'!$BS$11:$BS$4855,"taip")</f>
        <v>0</v>
      </c>
      <c r="CC14" s="222">
        <f>SUMIFS('D5'!$AG$11:$AG$4855,'D5'!$B$11:$B$4855,'A2'!$D14,'D5'!$BK$11:$BK$4855,CC$7,'D5'!$BS$11:$BS$4855,"taip")</f>
        <v>0</v>
      </c>
      <c r="CD14" s="222">
        <f>SUMIFS('D5'!$AG$11:$AG$4855,'D5'!$B$11:$B$4855,'A2'!$D14,'D5'!$BK$11:$BK$4855,CD$7,'D5'!$BS$11:$BS$4855,"taip")</f>
        <v>0</v>
      </c>
      <c r="CE14" s="222">
        <f>SUMIFS('D5'!$AG$11:$AG$4855,'D5'!$B$11:$B$4855,'A2'!$D14,'D5'!$BK$11:$BK$4855,CE$7,'D5'!$BS$11:$BS$4855,"taip")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COUNTIFS('D5'!$B$11:$B$4855,'A2'!$D15,'D5'!$BH$11:$BH$4855,'A2'!H$7,'D5'!$BN$11:$BN$4855,"taip")</f>
        <v>0</v>
      </c>
      <c r="I15" s="222">
        <f>COUNTIFS('D5'!$B$11:$B$4855,'A2'!$D15,'D5'!$BH$11:$BH$4855,'A2'!I$7,'D5'!$BN$11:$BN$4855,"taip")</f>
        <v>0</v>
      </c>
      <c r="J15" s="222">
        <f>COUNTIFS('D5'!$B$11:$B$4855,'A2'!$D15,'D5'!$BH$11:$BH$4855,'A2'!J$7,'D5'!$BN$11:$BN$4855,"taip")</f>
        <v>0</v>
      </c>
      <c r="K15" s="222">
        <f>COUNTIFS('D5'!$B$11:$B$4855,'A2'!$D15,'D5'!$BH$11:$BH$4855,'A2'!K$7,'D5'!$BN$11:$BN$4855,"taip")</f>
        <v>0</v>
      </c>
      <c r="L15" s="222">
        <f>COUNTIFS('D5'!$B$11:$B$4855,'A2'!$D15,'D5'!$BH$11:$BH$4855,'A2'!L$7,'D5'!$BN$11:$BN$4855,"taip")</f>
        <v>0</v>
      </c>
      <c r="M15" s="222">
        <f>COUNTIFS('D5'!$B$11:$B$4855,'A2'!$D15,'D5'!$BH$11:$BH$4855,'A2'!M$7,'D5'!$BN$11:$BN$4855,"taip")</f>
        <v>0</v>
      </c>
      <c r="N15" s="221">
        <f t="shared" si="33"/>
        <v>0</v>
      </c>
      <c r="O15" s="222">
        <f>SUMIFS('D5'!$L$11:$L$4855,'D5'!$B$11:$B$4855,'A2'!$D15,'D5'!$BH$11:$BH$4855,O$7,'D5'!$BN$11:$BN$4855,"taip")</f>
        <v>0</v>
      </c>
      <c r="P15" s="222">
        <f>SUMIFS('D5'!$L$11:$L$4855,'D5'!$B$11:$B$4855,'A2'!$D15,'D5'!$BH$11:$BH$4855,P$7,'D5'!$BN$11:$BN$4855,"taip")</f>
        <v>0</v>
      </c>
      <c r="Q15" s="222">
        <f>SUMIFS('D5'!$L$11:$L$4855,'D5'!$B$11:$B$4855,'A2'!$D15,'D5'!$BH$11:$BH$4855,Q$7,'D5'!$BN$11:$BN$4855,"taip")</f>
        <v>0</v>
      </c>
      <c r="R15" s="222">
        <f>SUMIFS('D5'!$L$11:$L$4855,'D5'!$B$11:$B$4855,'A2'!$D15,'D5'!$BH$11:$BH$4855,R$7,'D5'!$BN$11:$BN$4855,"taip")</f>
        <v>0</v>
      </c>
      <c r="S15" s="222">
        <f>SUMIFS('D5'!$L$11:$L$4855,'D5'!$B$11:$B$4855,'A2'!$D15,'D5'!$BH$11:$BH$4855,S$7,'D5'!$BN$11:$BN$4855,"taip")</f>
        <v>0</v>
      </c>
      <c r="T15" s="222">
        <f>SUMIFS('D5'!$L$11:$L$4855,'D5'!$B$11:$B$4855,'A2'!$D15,'D5'!$BH$11:$BH$4855,T$7,'D5'!$BN$11:$BN$4855,"taip")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COUNTIFS('D5'!$B$11:$B$4855,'A2'!$D15,'D5'!$BI$11:$BI$4855,'A2'!AC$7,'D5'!$BO$11:$BO$4855,"taip")</f>
        <v>0</v>
      </c>
      <c r="AD15" s="222">
        <f>COUNTIFS('D5'!$B$11:$B$4855,'A2'!$D15,'D5'!$BI$11:$BI$4855,'A2'!AD$7,'D5'!$BO$11:$BO$4855,"taip")</f>
        <v>0</v>
      </c>
      <c r="AE15" s="222">
        <f>COUNTIFS('D5'!$B$11:$B$4855,'A2'!$D15,'D5'!$BI$11:$BI$4855,'A2'!AE$7,'D5'!$BO$11:$BO$4855,"taip")</f>
        <v>0</v>
      </c>
      <c r="AF15" s="222">
        <f>COUNTIFS('D5'!$B$11:$B$4855,'A2'!$D15,'D5'!$BI$11:$BI$4855,'A2'!AF$7,'D5'!$BO$11:$BO$4855,"taip")</f>
        <v>0</v>
      </c>
      <c r="AG15" s="222">
        <f>COUNTIFS('D5'!$B$11:$B$4855,'A2'!$D15,'D5'!$BI$11:$BI$4855,'A2'!AG$7,'D5'!$BO$11:$BO$4855,"taip")</f>
        <v>0</v>
      </c>
      <c r="AH15" s="222">
        <f>COUNTIFS('D5'!$B$11:$B$4855,'A2'!$D15,'D5'!$BI$11:$BI$4855,'A2'!AH$7,'D5'!$BO$11:$BO$4855,"taip")</f>
        <v>0</v>
      </c>
      <c r="AI15" s="221">
        <f t="shared" si="36"/>
        <v>0</v>
      </c>
      <c r="AJ15" s="222">
        <f>SUMIFS('D5'!$AG$11:$AG$4855,'D5'!$B$11:$B$4855,'A2'!$D15,'D5'!$BI$11:$BI$4855,AJ$7,'D5'!$BO$11:$BO$4855,"taip")</f>
        <v>0</v>
      </c>
      <c r="AK15" s="222">
        <f>SUMIFS('D5'!$AG$11:$AG$4855,'D5'!$B$11:$B$4855,'A2'!$D15,'D5'!$BI$11:$BI$4855,AK$7,'D5'!$BO$11:$BO$4855,"taip")</f>
        <v>0</v>
      </c>
      <c r="AL15" s="222">
        <f>SUMIFS('D5'!$AG$11:$AG$4855,'D5'!$B$11:$B$4855,'A2'!$D15,'D5'!$BI$11:$BI$4855,AL$7,'D5'!$BO$11:$BO$4855,"taip")</f>
        <v>0</v>
      </c>
      <c r="AM15" s="222">
        <f>SUMIFS('D5'!$AG$11:$AG$4855,'D5'!$B$11:$B$4855,'A2'!$D15,'D5'!$BI$11:$BI$4855,AM$7,'D5'!$BO$11:$BO$4855,"taip")</f>
        <v>0</v>
      </c>
      <c r="AN15" s="222">
        <f>SUMIFS('D5'!$AG$11:$AG$4855,'D5'!$B$11:$B$4855,'A2'!$D15,'D5'!$BI$11:$BI$4855,AN$7,'D5'!$BO$11:$BO$4855,"taip")</f>
        <v>0</v>
      </c>
      <c r="AO15" s="222">
        <f>SUMIFS('D5'!$AG$11:$AG$4855,'D5'!$B$11:$B$4855,'A2'!$D15,'D5'!$BI$11:$BI$4855,AO$7,'D5'!$BO$11:$BO$4855,"taip")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COUNTIFS('D5'!$B$11:$B$4855,'A2'!$D15,'D5'!$BJ$11:$BJ$4855,'A2'!AX$7,'D5'!$BP$11:$BP$4855,"taip")</f>
        <v>0</v>
      </c>
      <c r="AY15" s="222">
        <f>COUNTIFS('D5'!$B$11:$B$4855,'A2'!$D15,'D5'!$BJ$11:$BJ$4855,'A2'!AY$7,'D5'!$BP$11:$BP$4855,"taip")</f>
        <v>0</v>
      </c>
      <c r="AZ15" s="222">
        <f>COUNTIFS('D5'!$B$11:$B$4855,'A2'!$D15,'D5'!$BJ$11:$BJ$4855,'A2'!AZ$7,'D5'!$BP$11:$BP$4855,"taip")</f>
        <v>0</v>
      </c>
      <c r="BA15" s="222">
        <f>COUNTIFS('D5'!$B$11:$B$4855,'A2'!$D15,'D5'!$BJ$11:$BJ$4855,'A2'!BA$7,'D5'!$BP$11:$BP$4855,"taip")</f>
        <v>0</v>
      </c>
      <c r="BB15" s="222">
        <f>COUNTIFS('D5'!$B$11:$B$4855,'A2'!$D15,'D5'!$BJ$11:$BJ$4855,'A2'!BB$7,'D5'!$BP$11:$BP$4855,"taip")</f>
        <v>0</v>
      </c>
      <c r="BC15" s="222">
        <f>COUNTIFS('D5'!$B$11:$B$4855,'A2'!$D15,'D5'!$BJ$11:$BJ$4855,'A2'!BC$7,'D5'!$BP$11:$BP$4855,"taip")</f>
        <v>0</v>
      </c>
      <c r="BD15" s="221">
        <f t="shared" si="40"/>
        <v>0</v>
      </c>
      <c r="BE15" s="222">
        <f>SUMIFS('D5'!$AG$11:$AG$4855,'D5'!$B$11:$B$4855,'A2'!$D15,'D5'!$BJ$11:$BJ$4855,BE$7,'D5'!$BP$11:$BP$4855,"taip")</f>
        <v>0</v>
      </c>
      <c r="BF15" s="222">
        <f>SUMIFS('D5'!$AG$11:$AG$4855,'D5'!$B$11:$B$4855,'A2'!$D15,'D5'!$BJ$11:$BJ$4855,BF$7,'D5'!$BP$11:$BP$4855,"taip")</f>
        <v>0</v>
      </c>
      <c r="BG15" s="222">
        <f>SUMIFS('D5'!$AG$11:$AG$4855,'D5'!$B$11:$B$4855,'A2'!$D15,'D5'!$BJ$11:$BJ$4855,BG$7,'D5'!$BP$11:$BP$4855,"taip")</f>
        <v>0</v>
      </c>
      <c r="BH15" s="222">
        <f>SUMIFS('D5'!$AG$11:$AG$4855,'D5'!$B$11:$B$4855,'A2'!$D15,'D5'!$BJ$11:$BJ$4855,BH$7,'D5'!$BP$11:$BP$4855,"taip")</f>
        <v>0</v>
      </c>
      <c r="BI15" s="222">
        <f>SUMIFS('D5'!$AG$11:$AG$4855,'D5'!$B$11:$B$4855,'A2'!$D15,'D5'!$BJ$11:$BJ$4855,BI$7,'D5'!$BP$11:$BP$4855,"taip")</f>
        <v>0</v>
      </c>
      <c r="BJ15" s="222">
        <f>SUMIFS('D5'!$AG$11:$AG$4855,'D5'!$B$11:$B$4855,'A2'!$D15,'D5'!$BJ$11:$BJ$4855,BJ$7,'D5'!$BP$11:$BP$4855,"taip")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COUNTIFS('D5'!$B$11:$B$4855,'A2'!$D15,'D5'!$BK$11:$BK$4855,'A2'!BS$7,'D5'!$BS$11:$BS$4855,"taip")</f>
        <v>0</v>
      </c>
      <c r="BT15" s="222">
        <f>COUNTIFS('D5'!$B$11:$B$4855,'A2'!$D15,'D5'!$BK$11:$BK$4855,'A2'!BT$7,'D5'!$BS$11:$BS$4855,"taip")</f>
        <v>0</v>
      </c>
      <c r="BU15" s="222">
        <f>COUNTIFS('D5'!$B$11:$B$4855,'A2'!$D15,'D5'!$BK$11:$BK$4855,'A2'!BU$7,'D5'!$BS$11:$BS$4855,"taip")</f>
        <v>0</v>
      </c>
      <c r="BV15" s="222">
        <f>COUNTIFS('D5'!$B$11:$B$4855,'A2'!$D15,'D5'!$BK$11:$BK$4855,'A2'!BV$7,'D5'!$BS$11:$BS$4855,"taip")</f>
        <v>0</v>
      </c>
      <c r="BW15" s="222">
        <f>COUNTIFS('D5'!$B$11:$B$4855,'A2'!$D15,'D5'!$BK$11:$BK$4855,'A2'!BW$7,'D5'!$BS$11:$BS$4855,"taip")</f>
        <v>0</v>
      </c>
      <c r="BX15" s="222">
        <f>COUNTIFS('D5'!$B$11:$B$4855,'A2'!$D15,'D5'!$BK$11:$BK$4855,'A2'!BX$7,'D5'!$BS$11:$BS$4855,"taip")</f>
        <v>0</v>
      </c>
      <c r="BY15" s="221">
        <f t="shared" si="44"/>
        <v>0</v>
      </c>
      <c r="BZ15" s="222">
        <f>SUMIFS('D5'!$AG$11:$AG$4855,'D5'!$B$11:$B$4855,'A2'!$D15,'D5'!$BK$11:$BK$4855,BZ$7,'D5'!$BS$11:$BS$4855,"taip")</f>
        <v>0</v>
      </c>
      <c r="CA15" s="222">
        <f>SUMIFS('D5'!$AG$11:$AG$4855,'D5'!$B$11:$B$4855,'A2'!$D15,'D5'!$BK$11:$BK$4855,CA$7,'D5'!$BS$11:$BS$4855,"taip")</f>
        <v>0</v>
      </c>
      <c r="CB15" s="222">
        <f>SUMIFS('D5'!$AG$11:$AG$4855,'D5'!$B$11:$B$4855,'A2'!$D15,'D5'!$BK$11:$BK$4855,CB$7,'D5'!$BS$11:$BS$4855,"taip")</f>
        <v>0</v>
      </c>
      <c r="CC15" s="222">
        <f>SUMIFS('D5'!$AG$11:$AG$4855,'D5'!$B$11:$B$4855,'A2'!$D15,'D5'!$BK$11:$BK$4855,CC$7,'D5'!$BS$11:$BS$4855,"taip")</f>
        <v>0</v>
      </c>
      <c r="CD15" s="222">
        <f>SUMIFS('D5'!$AG$11:$AG$4855,'D5'!$B$11:$B$4855,'A2'!$D15,'D5'!$BK$11:$BK$4855,CD$7,'D5'!$BS$11:$BS$4855,"taip")</f>
        <v>0</v>
      </c>
      <c r="CE15" s="222">
        <f>SUMIFS('D5'!$AG$11:$AG$4855,'D5'!$B$11:$B$4855,'A2'!$D15,'D5'!$BK$11:$BK$4855,CE$7,'D5'!$BS$11:$BS$4855,"taip")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COUNTIFS('D5'!$B$11:$B$4855,'A2'!$D16,'D5'!$BH$11:$BH$4855,'A2'!H$7,'D5'!$BN$11:$BN$4855,"taip")</f>
        <v>0</v>
      </c>
      <c r="I16" s="222">
        <f>COUNTIFS('D5'!$B$11:$B$4855,'A2'!$D16,'D5'!$BH$11:$BH$4855,'A2'!I$7,'D5'!$BN$11:$BN$4855,"taip")</f>
        <v>0</v>
      </c>
      <c r="J16" s="222">
        <f>COUNTIFS('D5'!$B$11:$B$4855,'A2'!$D16,'D5'!$BH$11:$BH$4855,'A2'!J$7,'D5'!$BN$11:$BN$4855,"taip")</f>
        <v>0</v>
      </c>
      <c r="K16" s="222">
        <f>COUNTIFS('D5'!$B$11:$B$4855,'A2'!$D16,'D5'!$BH$11:$BH$4855,'A2'!K$7,'D5'!$BN$11:$BN$4855,"taip")</f>
        <v>0</v>
      </c>
      <c r="L16" s="222">
        <f>COUNTIFS('D5'!$B$11:$B$4855,'A2'!$D16,'D5'!$BH$11:$BH$4855,'A2'!L$7,'D5'!$BN$11:$BN$4855,"taip")</f>
        <v>0</v>
      </c>
      <c r="M16" s="222">
        <f>COUNTIFS('D5'!$B$11:$B$4855,'A2'!$D16,'D5'!$BH$11:$BH$4855,'A2'!M$7,'D5'!$BN$11:$BN$4855,"taip")</f>
        <v>0</v>
      </c>
      <c r="N16" s="221">
        <f t="shared" si="33"/>
        <v>0</v>
      </c>
      <c r="O16" s="222">
        <f>SUMIFS('D5'!$L$11:$L$4855,'D5'!$B$11:$B$4855,'A2'!$D16,'D5'!$BH$11:$BH$4855,O$7,'D5'!$BN$11:$BN$4855,"taip")</f>
        <v>0</v>
      </c>
      <c r="P16" s="222">
        <f>SUMIFS('D5'!$L$11:$L$4855,'D5'!$B$11:$B$4855,'A2'!$D16,'D5'!$BH$11:$BH$4855,P$7,'D5'!$BN$11:$BN$4855,"taip")</f>
        <v>0</v>
      </c>
      <c r="Q16" s="222">
        <f>SUMIFS('D5'!$L$11:$L$4855,'D5'!$B$11:$B$4855,'A2'!$D16,'D5'!$BH$11:$BH$4855,Q$7,'D5'!$BN$11:$BN$4855,"taip")</f>
        <v>0</v>
      </c>
      <c r="R16" s="222">
        <f>SUMIFS('D5'!$L$11:$L$4855,'D5'!$B$11:$B$4855,'A2'!$D16,'D5'!$BH$11:$BH$4855,R$7,'D5'!$BN$11:$BN$4855,"taip")</f>
        <v>0</v>
      </c>
      <c r="S16" s="222">
        <f>SUMIFS('D5'!$L$11:$L$4855,'D5'!$B$11:$B$4855,'A2'!$D16,'D5'!$BH$11:$BH$4855,S$7,'D5'!$BN$11:$BN$4855,"taip")</f>
        <v>0</v>
      </c>
      <c r="T16" s="222">
        <f>SUMIFS('D5'!$L$11:$L$4855,'D5'!$B$11:$B$4855,'A2'!$D16,'D5'!$BH$11:$BH$4855,T$7,'D5'!$BN$11:$BN$4855,"taip")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COUNTIFS('D5'!$B$11:$B$4855,'A2'!$D16,'D5'!$BI$11:$BI$4855,'A2'!AC$7,'D5'!$BO$11:$BO$4855,"taip")</f>
        <v>0</v>
      </c>
      <c r="AD16" s="222">
        <f>COUNTIFS('D5'!$B$11:$B$4855,'A2'!$D16,'D5'!$BI$11:$BI$4855,'A2'!AD$7,'D5'!$BO$11:$BO$4855,"taip")</f>
        <v>0</v>
      </c>
      <c r="AE16" s="222">
        <f>COUNTIFS('D5'!$B$11:$B$4855,'A2'!$D16,'D5'!$BI$11:$BI$4855,'A2'!AE$7,'D5'!$BO$11:$BO$4855,"taip")</f>
        <v>0</v>
      </c>
      <c r="AF16" s="222">
        <f>COUNTIFS('D5'!$B$11:$B$4855,'A2'!$D16,'D5'!$BI$11:$BI$4855,'A2'!AF$7,'D5'!$BO$11:$BO$4855,"taip")</f>
        <v>0</v>
      </c>
      <c r="AG16" s="222">
        <f>COUNTIFS('D5'!$B$11:$B$4855,'A2'!$D16,'D5'!$BI$11:$BI$4855,'A2'!AG$7,'D5'!$BO$11:$BO$4855,"taip")</f>
        <v>0</v>
      </c>
      <c r="AH16" s="222">
        <f>COUNTIFS('D5'!$B$11:$B$4855,'A2'!$D16,'D5'!$BI$11:$BI$4855,'A2'!AH$7,'D5'!$BO$11:$BO$4855,"taip")</f>
        <v>0</v>
      </c>
      <c r="AI16" s="221">
        <f t="shared" si="36"/>
        <v>0</v>
      </c>
      <c r="AJ16" s="222">
        <f>SUMIFS('D5'!$AG$11:$AG$4855,'D5'!$B$11:$B$4855,'A2'!$D16,'D5'!$BI$11:$BI$4855,AJ$7,'D5'!$BO$11:$BO$4855,"taip")</f>
        <v>0</v>
      </c>
      <c r="AK16" s="222">
        <f>SUMIFS('D5'!$AG$11:$AG$4855,'D5'!$B$11:$B$4855,'A2'!$D16,'D5'!$BI$11:$BI$4855,AK$7,'D5'!$BO$11:$BO$4855,"taip")</f>
        <v>0</v>
      </c>
      <c r="AL16" s="222">
        <f>SUMIFS('D5'!$AG$11:$AG$4855,'D5'!$B$11:$B$4855,'A2'!$D16,'D5'!$BI$11:$BI$4855,AL$7,'D5'!$BO$11:$BO$4855,"taip")</f>
        <v>0</v>
      </c>
      <c r="AM16" s="222">
        <f>SUMIFS('D5'!$AG$11:$AG$4855,'D5'!$B$11:$B$4855,'A2'!$D16,'D5'!$BI$11:$BI$4855,AM$7,'D5'!$BO$11:$BO$4855,"taip")</f>
        <v>0</v>
      </c>
      <c r="AN16" s="222">
        <f>SUMIFS('D5'!$AG$11:$AG$4855,'D5'!$B$11:$B$4855,'A2'!$D16,'D5'!$BI$11:$BI$4855,AN$7,'D5'!$BO$11:$BO$4855,"taip")</f>
        <v>0</v>
      </c>
      <c r="AO16" s="222">
        <f>SUMIFS('D5'!$AG$11:$AG$4855,'D5'!$B$11:$B$4855,'A2'!$D16,'D5'!$BI$11:$BI$4855,AO$7,'D5'!$BO$11:$BO$4855,"taip")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COUNTIFS('D5'!$B$11:$B$4855,'A2'!$D16,'D5'!$BJ$11:$BJ$4855,'A2'!AX$7,'D5'!$BP$11:$BP$4855,"taip")</f>
        <v>0</v>
      </c>
      <c r="AY16" s="222">
        <f>COUNTIFS('D5'!$B$11:$B$4855,'A2'!$D16,'D5'!$BJ$11:$BJ$4855,'A2'!AY$7,'D5'!$BP$11:$BP$4855,"taip")</f>
        <v>0</v>
      </c>
      <c r="AZ16" s="222">
        <f>COUNTIFS('D5'!$B$11:$B$4855,'A2'!$D16,'D5'!$BJ$11:$BJ$4855,'A2'!AZ$7,'D5'!$BP$11:$BP$4855,"taip")</f>
        <v>0</v>
      </c>
      <c r="BA16" s="222">
        <f>COUNTIFS('D5'!$B$11:$B$4855,'A2'!$D16,'D5'!$BJ$11:$BJ$4855,'A2'!BA$7,'D5'!$BP$11:$BP$4855,"taip")</f>
        <v>0</v>
      </c>
      <c r="BB16" s="222">
        <f>COUNTIFS('D5'!$B$11:$B$4855,'A2'!$D16,'D5'!$BJ$11:$BJ$4855,'A2'!BB$7,'D5'!$BP$11:$BP$4855,"taip")</f>
        <v>0</v>
      </c>
      <c r="BC16" s="222">
        <f>COUNTIFS('D5'!$B$11:$B$4855,'A2'!$D16,'D5'!$BJ$11:$BJ$4855,'A2'!BC$7,'D5'!$BP$11:$BP$4855,"taip")</f>
        <v>0</v>
      </c>
      <c r="BD16" s="221">
        <f t="shared" si="40"/>
        <v>0</v>
      </c>
      <c r="BE16" s="222">
        <f>SUMIFS('D5'!$AG$11:$AG$4855,'D5'!$B$11:$B$4855,'A2'!$D16,'D5'!$BJ$11:$BJ$4855,BE$7,'D5'!$BP$11:$BP$4855,"taip")</f>
        <v>0</v>
      </c>
      <c r="BF16" s="222">
        <f>SUMIFS('D5'!$AG$11:$AG$4855,'D5'!$B$11:$B$4855,'A2'!$D16,'D5'!$BJ$11:$BJ$4855,BF$7,'D5'!$BP$11:$BP$4855,"taip")</f>
        <v>0</v>
      </c>
      <c r="BG16" s="222">
        <f>SUMIFS('D5'!$AG$11:$AG$4855,'D5'!$B$11:$B$4855,'A2'!$D16,'D5'!$BJ$11:$BJ$4855,BG$7,'D5'!$BP$11:$BP$4855,"taip")</f>
        <v>0</v>
      </c>
      <c r="BH16" s="222">
        <f>SUMIFS('D5'!$AG$11:$AG$4855,'D5'!$B$11:$B$4855,'A2'!$D16,'D5'!$BJ$11:$BJ$4855,BH$7,'D5'!$BP$11:$BP$4855,"taip")</f>
        <v>0</v>
      </c>
      <c r="BI16" s="222">
        <f>SUMIFS('D5'!$AG$11:$AG$4855,'D5'!$B$11:$B$4855,'A2'!$D16,'D5'!$BJ$11:$BJ$4855,BI$7,'D5'!$BP$11:$BP$4855,"taip")</f>
        <v>0</v>
      </c>
      <c r="BJ16" s="222">
        <f>SUMIFS('D5'!$AG$11:$AG$4855,'D5'!$B$11:$B$4855,'A2'!$D16,'D5'!$BJ$11:$BJ$4855,BJ$7,'D5'!$BP$11:$BP$4855,"taip")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COUNTIFS('D5'!$B$11:$B$4855,'A2'!$D16,'D5'!$BK$11:$BK$4855,'A2'!BS$7,'D5'!$BS$11:$BS$4855,"taip")</f>
        <v>0</v>
      </c>
      <c r="BT16" s="222">
        <f>COUNTIFS('D5'!$B$11:$B$4855,'A2'!$D16,'D5'!$BK$11:$BK$4855,'A2'!BT$7,'D5'!$BS$11:$BS$4855,"taip")</f>
        <v>0</v>
      </c>
      <c r="BU16" s="222">
        <f>COUNTIFS('D5'!$B$11:$B$4855,'A2'!$D16,'D5'!$BK$11:$BK$4855,'A2'!BU$7,'D5'!$BS$11:$BS$4855,"taip")</f>
        <v>0</v>
      </c>
      <c r="BV16" s="222">
        <f>COUNTIFS('D5'!$B$11:$B$4855,'A2'!$D16,'D5'!$BK$11:$BK$4855,'A2'!BV$7,'D5'!$BS$11:$BS$4855,"taip")</f>
        <v>0</v>
      </c>
      <c r="BW16" s="222">
        <f>COUNTIFS('D5'!$B$11:$B$4855,'A2'!$D16,'D5'!$BK$11:$BK$4855,'A2'!BW$7,'D5'!$BS$11:$BS$4855,"taip")</f>
        <v>0</v>
      </c>
      <c r="BX16" s="222">
        <f>COUNTIFS('D5'!$B$11:$B$4855,'A2'!$D16,'D5'!$BK$11:$BK$4855,'A2'!BX$7,'D5'!$BS$11:$BS$4855,"taip")</f>
        <v>0</v>
      </c>
      <c r="BY16" s="221">
        <f t="shared" si="44"/>
        <v>0</v>
      </c>
      <c r="BZ16" s="222">
        <f>SUMIFS('D5'!$AG$11:$AG$4855,'D5'!$B$11:$B$4855,'A2'!$D16,'D5'!$BK$11:$BK$4855,BZ$7,'D5'!$BS$11:$BS$4855,"taip")</f>
        <v>0</v>
      </c>
      <c r="CA16" s="222">
        <f>SUMIFS('D5'!$AG$11:$AG$4855,'D5'!$B$11:$B$4855,'A2'!$D16,'D5'!$BK$11:$BK$4855,CA$7,'D5'!$BS$11:$BS$4855,"taip")</f>
        <v>0</v>
      </c>
      <c r="CB16" s="222">
        <f>SUMIFS('D5'!$AG$11:$AG$4855,'D5'!$B$11:$B$4855,'A2'!$D16,'D5'!$BK$11:$BK$4855,CB$7,'D5'!$BS$11:$BS$4855,"taip")</f>
        <v>0</v>
      </c>
      <c r="CC16" s="222">
        <f>SUMIFS('D5'!$AG$11:$AG$4855,'D5'!$B$11:$B$4855,'A2'!$D16,'D5'!$BK$11:$BK$4855,CC$7,'D5'!$BS$11:$BS$4855,"taip")</f>
        <v>0</v>
      </c>
      <c r="CD16" s="222">
        <f>SUMIFS('D5'!$AG$11:$AG$4855,'D5'!$B$11:$B$4855,'A2'!$D16,'D5'!$BK$11:$BK$4855,CD$7,'D5'!$BS$11:$BS$4855,"taip")</f>
        <v>0</v>
      </c>
      <c r="CE16" s="222">
        <f>SUMIFS('D5'!$AG$11:$AG$4855,'D5'!$B$11:$B$4855,'A2'!$D16,'D5'!$BK$11:$BK$4855,CE$7,'D5'!$BS$11:$BS$4855,"taip")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COUNTIFS('D5'!$B$11:$B$4855,'A2'!$D17,'D5'!$BH$11:$BH$4855,'A2'!H$7,'D5'!$BN$11:$BN$4855,"taip")</f>
        <v>0</v>
      </c>
      <c r="I17" s="222">
        <f>COUNTIFS('D5'!$B$11:$B$4855,'A2'!$D17,'D5'!$BH$11:$BH$4855,'A2'!I$7,'D5'!$BN$11:$BN$4855,"taip")</f>
        <v>0</v>
      </c>
      <c r="J17" s="222">
        <f>COUNTIFS('D5'!$B$11:$B$4855,'A2'!$D17,'D5'!$BH$11:$BH$4855,'A2'!J$7,'D5'!$BN$11:$BN$4855,"taip")</f>
        <v>0</v>
      </c>
      <c r="K17" s="222">
        <f>COUNTIFS('D5'!$B$11:$B$4855,'A2'!$D17,'D5'!$BH$11:$BH$4855,'A2'!K$7,'D5'!$BN$11:$BN$4855,"taip")</f>
        <v>0</v>
      </c>
      <c r="L17" s="222">
        <f>COUNTIFS('D5'!$B$11:$B$4855,'A2'!$D17,'D5'!$BH$11:$BH$4855,'A2'!L$7,'D5'!$BN$11:$BN$4855,"taip")</f>
        <v>0</v>
      </c>
      <c r="M17" s="222">
        <f>COUNTIFS('D5'!$B$11:$B$4855,'A2'!$D17,'D5'!$BH$11:$BH$4855,'A2'!M$7,'D5'!$BN$11:$BN$4855,"taip")</f>
        <v>0</v>
      </c>
      <c r="N17" s="221">
        <f t="shared" si="33"/>
        <v>0</v>
      </c>
      <c r="O17" s="222">
        <f>SUMIFS('D5'!$L$11:$L$4855,'D5'!$B$11:$B$4855,'A2'!$D17,'D5'!$BH$11:$BH$4855,O$7,'D5'!$BN$11:$BN$4855,"taip")</f>
        <v>0</v>
      </c>
      <c r="P17" s="222">
        <f>SUMIFS('D5'!$L$11:$L$4855,'D5'!$B$11:$B$4855,'A2'!$D17,'D5'!$BH$11:$BH$4855,P$7,'D5'!$BN$11:$BN$4855,"taip")</f>
        <v>0</v>
      </c>
      <c r="Q17" s="222">
        <f>SUMIFS('D5'!$L$11:$L$4855,'D5'!$B$11:$B$4855,'A2'!$D17,'D5'!$BH$11:$BH$4855,Q$7,'D5'!$BN$11:$BN$4855,"taip")</f>
        <v>0</v>
      </c>
      <c r="R17" s="222">
        <f>SUMIFS('D5'!$L$11:$L$4855,'D5'!$B$11:$B$4855,'A2'!$D17,'D5'!$BH$11:$BH$4855,R$7,'D5'!$BN$11:$BN$4855,"taip")</f>
        <v>0</v>
      </c>
      <c r="S17" s="222">
        <f>SUMIFS('D5'!$L$11:$L$4855,'D5'!$B$11:$B$4855,'A2'!$D17,'D5'!$BH$11:$BH$4855,S$7,'D5'!$BN$11:$BN$4855,"taip")</f>
        <v>0</v>
      </c>
      <c r="T17" s="222">
        <f>SUMIFS('D5'!$L$11:$L$4855,'D5'!$B$11:$B$4855,'A2'!$D17,'D5'!$BH$11:$BH$4855,T$7,'D5'!$BN$11:$BN$4855,"taip")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COUNTIFS('D5'!$B$11:$B$4855,'A2'!$D17,'D5'!$BI$11:$BI$4855,'A2'!AC$7,'D5'!$BO$11:$BO$4855,"taip")</f>
        <v>0</v>
      </c>
      <c r="AD17" s="222">
        <f>COUNTIFS('D5'!$B$11:$B$4855,'A2'!$D17,'D5'!$BI$11:$BI$4855,'A2'!AD$7,'D5'!$BO$11:$BO$4855,"taip")</f>
        <v>0</v>
      </c>
      <c r="AE17" s="222">
        <f>COUNTIFS('D5'!$B$11:$B$4855,'A2'!$D17,'D5'!$BI$11:$BI$4855,'A2'!AE$7,'D5'!$BO$11:$BO$4855,"taip")</f>
        <v>0</v>
      </c>
      <c r="AF17" s="222">
        <f>COUNTIFS('D5'!$B$11:$B$4855,'A2'!$D17,'D5'!$BI$11:$BI$4855,'A2'!AF$7,'D5'!$BO$11:$BO$4855,"taip")</f>
        <v>0</v>
      </c>
      <c r="AG17" s="222">
        <f>COUNTIFS('D5'!$B$11:$B$4855,'A2'!$D17,'D5'!$BI$11:$BI$4855,'A2'!AG$7,'D5'!$BO$11:$BO$4855,"taip")</f>
        <v>0</v>
      </c>
      <c r="AH17" s="222">
        <f>COUNTIFS('D5'!$B$11:$B$4855,'A2'!$D17,'D5'!$BI$11:$BI$4855,'A2'!AH$7,'D5'!$BO$11:$BO$4855,"taip")</f>
        <v>0</v>
      </c>
      <c r="AI17" s="221">
        <f t="shared" si="36"/>
        <v>0</v>
      </c>
      <c r="AJ17" s="222">
        <f>SUMIFS('D5'!$AG$11:$AG$4855,'D5'!$B$11:$B$4855,'A2'!$D17,'D5'!$BI$11:$BI$4855,AJ$7,'D5'!$BO$11:$BO$4855,"taip")</f>
        <v>0</v>
      </c>
      <c r="AK17" s="222">
        <f>SUMIFS('D5'!$AG$11:$AG$4855,'D5'!$B$11:$B$4855,'A2'!$D17,'D5'!$BI$11:$BI$4855,AK$7,'D5'!$BO$11:$BO$4855,"taip")</f>
        <v>0</v>
      </c>
      <c r="AL17" s="222">
        <f>SUMIFS('D5'!$AG$11:$AG$4855,'D5'!$B$11:$B$4855,'A2'!$D17,'D5'!$BI$11:$BI$4855,AL$7,'D5'!$BO$11:$BO$4855,"taip")</f>
        <v>0</v>
      </c>
      <c r="AM17" s="222">
        <f>SUMIFS('D5'!$AG$11:$AG$4855,'D5'!$B$11:$B$4855,'A2'!$D17,'D5'!$BI$11:$BI$4855,AM$7,'D5'!$BO$11:$BO$4855,"taip")</f>
        <v>0</v>
      </c>
      <c r="AN17" s="222">
        <f>SUMIFS('D5'!$AG$11:$AG$4855,'D5'!$B$11:$B$4855,'A2'!$D17,'D5'!$BI$11:$BI$4855,AN$7,'D5'!$BO$11:$BO$4855,"taip")</f>
        <v>0</v>
      </c>
      <c r="AO17" s="222">
        <f>SUMIFS('D5'!$AG$11:$AG$4855,'D5'!$B$11:$B$4855,'A2'!$D17,'D5'!$BI$11:$BI$4855,AO$7,'D5'!$BO$11:$BO$4855,"taip")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COUNTIFS('D5'!$B$11:$B$4855,'A2'!$D17,'D5'!$BJ$11:$BJ$4855,'A2'!AX$7,'D5'!$BP$11:$BP$4855,"taip")</f>
        <v>0</v>
      </c>
      <c r="AY17" s="222">
        <f>COUNTIFS('D5'!$B$11:$B$4855,'A2'!$D17,'D5'!$BJ$11:$BJ$4855,'A2'!AY$7,'D5'!$BP$11:$BP$4855,"taip")</f>
        <v>0</v>
      </c>
      <c r="AZ17" s="222">
        <f>COUNTIFS('D5'!$B$11:$B$4855,'A2'!$D17,'D5'!$BJ$11:$BJ$4855,'A2'!AZ$7,'D5'!$BP$11:$BP$4855,"taip")</f>
        <v>0</v>
      </c>
      <c r="BA17" s="222">
        <f>COUNTIFS('D5'!$B$11:$B$4855,'A2'!$D17,'D5'!$BJ$11:$BJ$4855,'A2'!BA$7,'D5'!$BP$11:$BP$4855,"taip")</f>
        <v>0</v>
      </c>
      <c r="BB17" s="222">
        <f>COUNTIFS('D5'!$B$11:$B$4855,'A2'!$D17,'D5'!$BJ$11:$BJ$4855,'A2'!BB$7,'D5'!$BP$11:$BP$4855,"taip")</f>
        <v>0</v>
      </c>
      <c r="BC17" s="222">
        <f>COUNTIFS('D5'!$B$11:$B$4855,'A2'!$D17,'D5'!$BJ$11:$BJ$4855,'A2'!BC$7,'D5'!$BP$11:$BP$4855,"taip")</f>
        <v>0</v>
      </c>
      <c r="BD17" s="221">
        <f t="shared" si="40"/>
        <v>0</v>
      </c>
      <c r="BE17" s="222">
        <f>SUMIFS('D5'!$AG$11:$AG$4855,'D5'!$B$11:$B$4855,'A2'!$D17,'D5'!$BJ$11:$BJ$4855,BE$7,'D5'!$BP$11:$BP$4855,"taip")</f>
        <v>0</v>
      </c>
      <c r="BF17" s="222">
        <f>SUMIFS('D5'!$AG$11:$AG$4855,'D5'!$B$11:$B$4855,'A2'!$D17,'D5'!$BJ$11:$BJ$4855,BF$7,'D5'!$BP$11:$BP$4855,"taip")</f>
        <v>0</v>
      </c>
      <c r="BG17" s="222">
        <f>SUMIFS('D5'!$AG$11:$AG$4855,'D5'!$B$11:$B$4855,'A2'!$D17,'D5'!$BJ$11:$BJ$4855,BG$7,'D5'!$BP$11:$BP$4855,"taip")</f>
        <v>0</v>
      </c>
      <c r="BH17" s="222">
        <f>SUMIFS('D5'!$AG$11:$AG$4855,'D5'!$B$11:$B$4855,'A2'!$D17,'D5'!$BJ$11:$BJ$4855,BH$7,'D5'!$BP$11:$BP$4855,"taip")</f>
        <v>0</v>
      </c>
      <c r="BI17" s="222">
        <f>SUMIFS('D5'!$AG$11:$AG$4855,'D5'!$B$11:$B$4855,'A2'!$D17,'D5'!$BJ$11:$BJ$4855,BI$7,'D5'!$BP$11:$BP$4855,"taip")</f>
        <v>0</v>
      </c>
      <c r="BJ17" s="222">
        <f>SUMIFS('D5'!$AG$11:$AG$4855,'D5'!$B$11:$B$4855,'A2'!$D17,'D5'!$BJ$11:$BJ$4855,BJ$7,'D5'!$BP$11:$BP$4855,"taip")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COUNTIFS('D5'!$B$11:$B$4855,'A2'!$D17,'D5'!$BK$11:$BK$4855,'A2'!BS$7,'D5'!$BS$11:$BS$4855,"taip")</f>
        <v>0</v>
      </c>
      <c r="BT17" s="222">
        <f>COUNTIFS('D5'!$B$11:$B$4855,'A2'!$D17,'D5'!$BK$11:$BK$4855,'A2'!BT$7,'D5'!$BS$11:$BS$4855,"taip")</f>
        <v>0</v>
      </c>
      <c r="BU17" s="222">
        <f>COUNTIFS('D5'!$B$11:$B$4855,'A2'!$D17,'D5'!$BK$11:$BK$4855,'A2'!BU$7,'D5'!$BS$11:$BS$4855,"taip")</f>
        <v>0</v>
      </c>
      <c r="BV17" s="222">
        <f>COUNTIFS('D5'!$B$11:$B$4855,'A2'!$D17,'D5'!$BK$11:$BK$4855,'A2'!BV$7,'D5'!$BS$11:$BS$4855,"taip")</f>
        <v>0</v>
      </c>
      <c r="BW17" s="222">
        <f>COUNTIFS('D5'!$B$11:$B$4855,'A2'!$D17,'D5'!$BK$11:$BK$4855,'A2'!BW$7,'D5'!$BS$11:$BS$4855,"taip")</f>
        <v>0</v>
      </c>
      <c r="BX17" s="222">
        <f>COUNTIFS('D5'!$B$11:$B$4855,'A2'!$D17,'D5'!$BK$11:$BK$4855,'A2'!BX$7,'D5'!$BS$11:$BS$4855,"taip")</f>
        <v>0</v>
      </c>
      <c r="BY17" s="221">
        <f t="shared" si="44"/>
        <v>0</v>
      </c>
      <c r="BZ17" s="222">
        <f>SUMIFS('D5'!$AG$11:$AG$4855,'D5'!$B$11:$B$4855,'A2'!$D17,'D5'!$BK$11:$BK$4855,BZ$7,'D5'!$BS$11:$BS$4855,"taip")</f>
        <v>0</v>
      </c>
      <c r="CA17" s="222">
        <f>SUMIFS('D5'!$AG$11:$AG$4855,'D5'!$B$11:$B$4855,'A2'!$D17,'D5'!$BK$11:$BK$4855,CA$7,'D5'!$BS$11:$BS$4855,"taip")</f>
        <v>0</v>
      </c>
      <c r="CB17" s="222">
        <f>SUMIFS('D5'!$AG$11:$AG$4855,'D5'!$B$11:$B$4855,'A2'!$D17,'D5'!$BK$11:$BK$4855,CB$7,'D5'!$BS$11:$BS$4855,"taip")</f>
        <v>0</v>
      </c>
      <c r="CC17" s="222">
        <f>SUMIFS('D5'!$AG$11:$AG$4855,'D5'!$B$11:$B$4855,'A2'!$D17,'D5'!$BK$11:$BK$4855,CC$7,'D5'!$BS$11:$BS$4855,"taip")</f>
        <v>0</v>
      </c>
      <c r="CD17" s="222">
        <f>SUMIFS('D5'!$AG$11:$AG$4855,'D5'!$B$11:$B$4855,'A2'!$D17,'D5'!$BK$11:$BK$4855,CD$7,'D5'!$BS$11:$BS$4855,"taip")</f>
        <v>0</v>
      </c>
      <c r="CE17" s="222">
        <f>SUMIFS('D5'!$AG$11:$AG$4855,'D5'!$B$11:$B$4855,'A2'!$D17,'D5'!$BK$11:$BK$4855,CE$7,'D5'!$BS$11:$BS$4855,"taip")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COUNTIFS('D5'!$B$11:$B$4855,'A2'!$D18,'D5'!$BH$11:$BH$4855,'A2'!H$7,'D5'!$BN$11:$BN$4855,"taip")</f>
        <v>0</v>
      </c>
      <c r="I18" s="222">
        <f>COUNTIFS('D5'!$B$11:$B$4855,'A2'!$D18,'D5'!$BH$11:$BH$4855,'A2'!I$7,'D5'!$BN$11:$BN$4855,"taip")</f>
        <v>0</v>
      </c>
      <c r="J18" s="222">
        <f>COUNTIFS('D5'!$B$11:$B$4855,'A2'!$D18,'D5'!$BH$11:$BH$4855,'A2'!J$7,'D5'!$BN$11:$BN$4855,"taip")</f>
        <v>0</v>
      </c>
      <c r="K18" s="222">
        <f>COUNTIFS('D5'!$B$11:$B$4855,'A2'!$D18,'D5'!$BH$11:$BH$4855,'A2'!K$7,'D5'!$BN$11:$BN$4855,"taip")</f>
        <v>0</v>
      </c>
      <c r="L18" s="222">
        <f>COUNTIFS('D5'!$B$11:$B$4855,'A2'!$D18,'D5'!$BH$11:$BH$4855,'A2'!L$7,'D5'!$BN$11:$BN$4855,"taip")</f>
        <v>0</v>
      </c>
      <c r="M18" s="222">
        <f>COUNTIFS('D5'!$B$11:$B$4855,'A2'!$D18,'D5'!$BH$11:$BH$4855,'A2'!M$7,'D5'!$BN$11:$BN$4855,"taip")</f>
        <v>0</v>
      </c>
      <c r="N18" s="221">
        <f t="shared" si="33"/>
        <v>0</v>
      </c>
      <c r="O18" s="222">
        <f>SUMIFS('D5'!$L$11:$L$4855,'D5'!$B$11:$B$4855,'A2'!$D18,'D5'!$BH$11:$BH$4855,O$7,'D5'!$BN$11:$BN$4855,"taip")</f>
        <v>0</v>
      </c>
      <c r="P18" s="222">
        <f>SUMIFS('D5'!$L$11:$L$4855,'D5'!$B$11:$B$4855,'A2'!$D18,'D5'!$BH$11:$BH$4855,P$7,'D5'!$BN$11:$BN$4855,"taip")</f>
        <v>0</v>
      </c>
      <c r="Q18" s="222">
        <f>SUMIFS('D5'!$L$11:$L$4855,'D5'!$B$11:$B$4855,'A2'!$D18,'D5'!$BH$11:$BH$4855,Q$7,'D5'!$BN$11:$BN$4855,"taip")</f>
        <v>0</v>
      </c>
      <c r="R18" s="222">
        <f>SUMIFS('D5'!$L$11:$L$4855,'D5'!$B$11:$B$4855,'A2'!$D18,'D5'!$BH$11:$BH$4855,R$7,'D5'!$BN$11:$BN$4855,"taip")</f>
        <v>0</v>
      </c>
      <c r="S18" s="222">
        <f>SUMIFS('D5'!$L$11:$L$4855,'D5'!$B$11:$B$4855,'A2'!$D18,'D5'!$BH$11:$BH$4855,S$7,'D5'!$BN$11:$BN$4855,"taip")</f>
        <v>0</v>
      </c>
      <c r="T18" s="222">
        <f>SUMIFS('D5'!$L$11:$L$4855,'D5'!$B$11:$B$4855,'A2'!$D18,'D5'!$BH$11:$BH$4855,T$7,'D5'!$BN$11:$BN$4855,"taip")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COUNTIFS('D5'!$B$11:$B$4855,'A2'!$D18,'D5'!$BI$11:$BI$4855,'A2'!AC$7,'D5'!$BO$11:$BO$4855,"taip")</f>
        <v>0</v>
      </c>
      <c r="AD18" s="222">
        <f>COUNTIFS('D5'!$B$11:$B$4855,'A2'!$D18,'D5'!$BI$11:$BI$4855,'A2'!AD$7,'D5'!$BO$11:$BO$4855,"taip")</f>
        <v>0</v>
      </c>
      <c r="AE18" s="222">
        <f>COUNTIFS('D5'!$B$11:$B$4855,'A2'!$D18,'D5'!$BI$11:$BI$4855,'A2'!AE$7,'D5'!$BO$11:$BO$4855,"taip")</f>
        <v>0</v>
      </c>
      <c r="AF18" s="222">
        <f>COUNTIFS('D5'!$B$11:$B$4855,'A2'!$D18,'D5'!$BI$11:$BI$4855,'A2'!AF$7,'D5'!$BO$11:$BO$4855,"taip")</f>
        <v>0</v>
      </c>
      <c r="AG18" s="222">
        <f>COUNTIFS('D5'!$B$11:$B$4855,'A2'!$D18,'D5'!$BI$11:$BI$4855,'A2'!AG$7,'D5'!$BO$11:$BO$4855,"taip")</f>
        <v>0</v>
      </c>
      <c r="AH18" s="222">
        <f>COUNTIFS('D5'!$B$11:$B$4855,'A2'!$D18,'D5'!$BI$11:$BI$4855,'A2'!AH$7,'D5'!$BO$11:$BO$4855,"taip")</f>
        <v>0</v>
      </c>
      <c r="AI18" s="221">
        <f t="shared" si="36"/>
        <v>0</v>
      </c>
      <c r="AJ18" s="222">
        <f>SUMIFS('D5'!$AG$11:$AG$4855,'D5'!$B$11:$B$4855,'A2'!$D18,'D5'!$BI$11:$BI$4855,AJ$7,'D5'!$BO$11:$BO$4855,"taip")</f>
        <v>0</v>
      </c>
      <c r="AK18" s="222">
        <f>SUMIFS('D5'!$AG$11:$AG$4855,'D5'!$B$11:$B$4855,'A2'!$D18,'D5'!$BI$11:$BI$4855,AK$7,'D5'!$BO$11:$BO$4855,"taip")</f>
        <v>0</v>
      </c>
      <c r="AL18" s="222">
        <f>SUMIFS('D5'!$AG$11:$AG$4855,'D5'!$B$11:$B$4855,'A2'!$D18,'D5'!$BI$11:$BI$4855,AL$7,'D5'!$BO$11:$BO$4855,"taip")</f>
        <v>0</v>
      </c>
      <c r="AM18" s="222">
        <f>SUMIFS('D5'!$AG$11:$AG$4855,'D5'!$B$11:$B$4855,'A2'!$D18,'D5'!$BI$11:$BI$4855,AM$7,'D5'!$BO$11:$BO$4855,"taip")</f>
        <v>0</v>
      </c>
      <c r="AN18" s="222">
        <f>SUMIFS('D5'!$AG$11:$AG$4855,'D5'!$B$11:$B$4855,'A2'!$D18,'D5'!$BI$11:$BI$4855,AN$7,'D5'!$BO$11:$BO$4855,"taip")</f>
        <v>0</v>
      </c>
      <c r="AO18" s="222">
        <f>SUMIFS('D5'!$AG$11:$AG$4855,'D5'!$B$11:$B$4855,'A2'!$D18,'D5'!$BI$11:$BI$4855,AO$7,'D5'!$BO$11:$BO$4855,"taip")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COUNTIFS('D5'!$B$11:$B$4855,'A2'!$D18,'D5'!$BJ$11:$BJ$4855,'A2'!AX$7,'D5'!$BP$11:$BP$4855,"taip")</f>
        <v>0</v>
      </c>
      <c r="AY18" s="222">
        <f>COUNTIFS('D5'!$B$11:$B$4855,'A2'!$D18,'D5'!$BJ$11:$BJ$4855,'A2'!AY$7,'D5'!$BP$11:$BP$4855,"taip")</f>
        <v>0</v>
      </c>
      <c r="AZ18" s="222">
        <f>COUNTIFS('D5'!$B$11:$B$4855,'A2'!$D18,'D5'!$BJ$11:$BJ$4855,'A2'!AZ$7,'D5'!$BP$11:$BP$4855,"taip")</f>
        <v>0</v>
      </c>
      <c r="BA18" s="222">
        <f>COUNTIFS('D5'!$B$11:$B$4855,'A2'!$D18,'D5'!$BJ$11:$BJ$4855,'A2'!BA$7,'D5'!$BP$11:$BP$4855,"taip")</f>
        <v>0</v>
      </c>
      <c r="BB18" s="222">
        <f>COUNTIFS('D5'!$B$11:$B$4855,'A2'!$D18,'D5'!$BJ$11:$BJ$4855,'A2'!BB$7,'D5'!$BP$11:$BP$4855,"taip")</f>
        <v>0</v>
      </c>
      <c r="BC18" s="222">
        <f>COUNTIFS('D5'!$B$11:$B$4855,'A2'!$D18,'D5'!$BJ$11:$BJ$4855,'A2'!BC$7,'D5'!$BP$11:$BP$4855,"taip")</f>
        <v>0</v>
      </c>
      <c r="BD18" s="221">
        <f t="shared" si="40"/>
        <v>0</v>
      </c>
      <c r="BE18" s="222">
        <f>SUMIFS('D5'!$AG$11:$AG$4855,'D5'!$B$11:$B$4855,'A2'!$D18,'D5'!$BJ$11:$BJ$4855,BE$7,'D5'!$BP$11:$BP$4855,"taip")</f>
        <v>0</v>
      </c>
      <c r="BF18" s="222">
        <f>SUMIFS('D5'!$AG$11:$AG$4855,'D5'!$B$11:$B$4855,'A2'!$D18,'D5'!$BJ$11:$BJ$4855,BF$7,'D5'!$BP$11:$BP$4855,"taip")</f>
        <v>0</v>
      </c>
      <c r="BG18" s="222">
        <f>SUMIFS('D5'!$AG$11:$AG$4855,'D5'!$B$11:$B$4855,'A2'!$D18,'D5'!$BJ$11:$BJ$4855,BG$7,'D5'!$BP$11:$BP$4855,"taip")</f>
        <v>0</v>
      </c>
      <c r="BH18" s="222">
        <f>SUMIFS('D5'!$AG$11:$AG$4855,'D5'!$B$11:$B$4855,'A2'!$D18,'D5'!$BJ$11:$BJ$4855,BH$7,'D5'!$BP$11:$BP$4855,"taip")</f>
        <v>0</v>
      </c>
      <c r="BI18" s="222">
        <f>SUMIFS('D5'!$AG$11:$AG$4855,'D5'!$B$11:$B$4855,'A2'!$D18,'D5'!$BJ$11:$BJ$4855,BI$7,'D5'!$BP$11:$BP$4855,"taip")</f>
        <v>0</v>
      </c>
      <c r="BJ18" s="222">
        <f>SUMIFS('D5'!$AG$11:$AG$4855,'D5'!$B$11:$B$4855,'A2'!$D18,'D5'!$BJ$11:$BJ$4855,BJ$7,'D5'!$BP$11:$BP$4855,"taip")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COUNTIFS('D5'!$B$11:$B$4855,'A2'!$D18,'D5'!$BK$11:$BK$4855,'A2'!BS$7,'D5'!$BS$11:$BS$4855,"taip")</f>
        <v>0</v>
      </c>
      <c r="BT18" s="222">
        <f>COUNTIFS('D5'!$B$11:$B$4855,'A2'!$D18,'D5'!$BK$11:$BK$4855,'A2'!BT$7,'D5'!$BS$11:$BS$4855,"taip")</f>
        <v>0</v>
      </c>
      <c r="BU18" s="222">
        <f>COUNTIFS('D5'!$B$11:$B$4855,'A2'!$D18,'D5'!$BK$11:$BK$4855,'A2'!BU$7,'D5'!$BS$11:$BS$4855,"taip")</f>
        <v>0</v>
      </c>
      <c r="BV18" s="222">
        <f>COUNTIFS('D5'!$B$11:$B$4855,'A2'!$D18,'D5'!$BK$11:$BK$4855,'A2'!BV$7,'D5'!$BS$11:$BS$4855,"taip")</f>
        <v>0</v>
      </c>
      <c r="BW18" s="222">
        <f>COUNTIFS('D5'!$B$11:$B$4855,'A2'!$D18,'D5'!$BK$11:$BK$4855,'A2'!BW$7,'D5'!$BS$11:$BS$4855,"taip")</f>
        <v>0</v>
      </c>
      <c r="BX18" s="222">
        <f>COUNTIFS('D5'!$B$11:$B$4855,'A2'!$D18,'D5'!$BK$11:$BK$4855,'A2'!BX$7,'D5'!$BS$11:$BS$4855,"taip")</f>
        <v>0</v>
      </c>
      <c r="BY18" s="221">
        <f t="shared" si="44"/>
        <v>0</v>
      </c>
      <c r="BZ18" s="222">
        <f>SUMIFS('D5'!$AG$11:$AG$4855,'D5'!$B$11:$B$4855,'A2'!$D18,'D5'!$BK$11:$BK$4855,BZ$7,'D5'!$BS$11:$BS$4855,"taip")</f>
        <v>0</v>
      </c>
      <c r="CA18" s="222">
        <f>SUMIFS('D5'!$AG$11:$AG$4855,'D5'!$B$11:$B$4855,'A2'!$D18,'D5'!$BK$11:$BK$4855,CA$7,'D5'!$BS$11:$BS$4855,"taip")</f>
        <v>0</v>
      </c>
      <c r="CB18" s="222">
        <f>SUMIFS('D5'!$AG$11:$AG$4855,'D5'!$B$11:$B$4855,'A2'!$D18,'D5'!$BK$11:$BK$4855,CB$7,'D5'!$BS$11:$BS$4855,"taip")</f>
        <v>0</v>
      </c>
      <c r="CC18" s="222">
        <f>SUMIFS('D5'!$AG$11:$AG$4855,'D5'!$B$11:$B$4855,'A2'!$D18,'D5'!$BK$11:$BK$4855,CC$7,'D5'!$BS$11:$BS$4855,"taip")</f>
        <v>0</v>
      </c>
      <c r="CD18" s="222">
        <f>SUMIFS('D5'!$AG$11:$AG$4855,'D5'!$B$11:$B$4855,'A2'!$D18,'D5'!$BK$11:$BK$4855,CD$7,'D5'!$BS$11:$BS$4855,"taip")</f>
        <v>0</v>
      </c>
      <c r="CE18" s="222">
        <f>SUMIFS('D5'!$AG$11:$AG$4855,'D5'!$B$11:$B$4855,'A2'!$D18,'D5'!$BK$11:$BK$4855,CE$7,'D5'!$BS$11:$BS$4855,"taip")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COUNTIFS('D5'!$B$11:$B$4855,'A2'!$D19,'D5'!$BH$11:$BH$4855,'A2'!H$7,'D5'!$BN$11:$BN$4855,"taip")</f>
        <v>0</v>
      </c>
      <c r="I19" s="222">
        <f>COUNTIFS('D5'!$B$11:$B$4855,'A2'!$D19,'D5'!$BH$11:$BH$4855,'A2'!I$7,'D5'!$BN$11:$BN$4855,"taip")</f>
        <v>0</v>
      </c>
      <c r="J19" s="222">
        <f>COUNTIFS('D5'!$B$11:$B$4855,'A2'!$D19,'D5'!$BH$11:$BH$4855,'A2'!J$7,'D5'!$BN$11:$BN$4855,"taip")</f>
        <v>0</v>
      </c>
      <c r="K19" s="222">
        <f>COUNTIFS('D5'!$B$11:$B$4855,'A2'!$D19,'D5'!$BH$11:$BH$4855,'A2'!K$7,'D5'!$BN$11:$BN$4855,"taip")</f>
        <v>0</v>
      </c>
      <c r="L19" s="222">
        <f>COUNTIFS('D5'!$B$11:$B$4855,'A2'!$D19,'D5'!$BH$11:$BH$4855,'A2'!L$7,'D5'!$BN$11:$BN$4855,"taip")</f>
        <v>0</v>
      </c>
      <c r="M19" s="222">
        <f>COUNTIFS('D5'!$B$11:$B$4855,'A2'!$D19,'D5'!$BH$11:$BH$4855,'A2'!M$7,'D5'!$BN$11:$BN$4855,"taip")</f>
        <v>0</v>
      </c>
      <c r="N19" s="221">
        <f t="shared" si="33"/>
        <v>0</v>
      </c>
      <c r="O19" s="222">
        <f>SUMIFS('D5'!$L$11:$L$4855,'D5'!$B$11:$B$4855,'A2'!$D19,'D5'!$BH$11:$BH$4855,O$7,'D5'!$BN$11:$BN$4855,"taip")</f>
        <v>0</v>
      </c>
      <c r="P19" s="222">
        <f>SUMIFS('D5'!$L$11:$L$4855,'D5'!$B$11:$B$4855,'A2'!$D19,'D5'!$BH$11:$BH$4855,P$7,'D5'!$BN$11:$BN$4855,"taip")</f>
        <v>0</v>
      </c>
      <c r="Q19" s="222">
        <f>SUMIFS('D5'!$L$11:$L$4855,'D5'!$B$11:$B$4855,'A2'!$D19,'D5'!$BH$11:$BH$4855,Q$7,'D5'!$BN$11:$BN$4855,"taip")</f>
        <v>0</v>
      </c>
      <c r="R19" s="222">
        <f>SUMIFS('D5'!$L$11:$L$4855,'D5'!$B$11:$B$4855,'A2'!$D19,'D5'!$BH$11:$BH$4855,R$7,'D5'!$BN$11:$BN$4855,"taip")</f>
        <v>0</v>
      </c>
      <c r="S19" s="222">
        <f>SUMIFS('D5'!$L$11:$L$4855,'D5'!$B$11:$B$4855,'A2'!$D19,'D5'!$BH$11:$BH$4855,S$7,'D5'!$BN$11:$BN$4855,"taip")</f>
        <v>0</v>
      </c>
      <c r="T19" s="222">
        <f>SUMIFS('D5'!$L$11:$L$4855,'D5'!$B$11:$B$4855,'A2'!$D19,'D5'!$BH$11:$BH$4855,T$7,'D5'!$BN$11:$BN$4855,"taip")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COUNTIFS('D5'!$B$11:$B$4855,'A2'!$D19,'D5'!$BI$11:$BI$4855,'A2'!AC$7,'D5'!$BO$11:$BO$4855,"taip")</f>
        <v>0</v>
      </c>
      <c r="AD19" s="222">
        <f>COUNTIFS('D5'!$B$11:$B$4855,'A2'!$D19,'D5'!$BI$11:$BI$4855,'A2'!AD$7,'D5'!$BO$11:$BO$4855,"taip")</f>
        <v>0</v>
      </c>
      <c r="AE19" s="222">
        <f>COUNTIFS('D5'!$B$11:$B$4855,'A2'!$D19,'D5'!$BI$11:$BI$4855,'A2'!AE$7,'D5'!$BO$11:$BO$4855,"taip")</f>
        <v>0</v>
      </c>
      <c r="AF19" s="222">
        <f>COUNTIFS('D5'!$B$11:$B$4855,'A2'!$D19,'D5'!$BI$11:$BI$4855,'A2'!AF$7,'D5'!$BO$11:$BO$4855,"taip")</f>
        <v>0</v>
      </c>
      <c r="AG19" s="222">
        <f>COUNTIFS('D5'!$B$11:$B$4855,'A2'!$D19,'D5'!$BI$11:$BI$4855,'A2'!AG$7,'D5'!$BO$11:$BO$4855,"taip")</f>
        <v>0</v>
      </c>
      <c r="AH19" s="222">
        <f>COUNTIFS('D5'!$B$11:$B$4855,'A2'!$D19,'D5'!$BI$11:$BI$4855,'A2'!AH$7,'D5'!$BO$11:$BO$4855,"taip")</f>
        <v>0</v>
      </c>
      <c r="AI19" s="221">
        <f t="shared" si="36"/>
        <v>0</v>
      </c>
      <c r="AJ19" s="222">
        <f>SUMIFS('D5'!$AG$11:$AG$4855,'D5'!$B$11:$B$4855,'A2'!$D19,'D5'!$BI$11:$BI$4855,AJ$7,'D5'!$BO$11:$BO$4855,"taip")</f>
        <v>0</v>
      </c>
      <c r="AK19" s="222">
        <f>SUMIFS('D5'!$AG$11:$AG$4855,'D5'!$B$11:$B$4855,'A2'!$D19,'D5'!$BI$11:$BI$4855,AK$7,'D5'!$BO$11:$BO$4855,"taip")</f>
        <v>0</v>
      </c>
      <c r="AL19" s="222">
        <f>SUMIFS('D5'!$AG$11:$AG$4855,'D5'!$B$11:$B$4855,'A2'!$D19,'D5'!$BI$11:$BI$4855,AL$7,'D5'!$BO$11:$BO$4855,"taip")</f>
        <v>0</v>
      </c>
      <c r="AM19" s="222">
        <f>SUMIFS('D5'!$AG$11:$AG$4855,'D5'!$B$11:$B$4855,'A2'!$D19,'D5'!$BI$11:$BI$4855,AM$7,'D5'!$BO$11:$BO$4855,"taip")</f>
        <v>0</v>
      </c>
      <c r="AN19" s="222">
        <f>SUMIFS('D5'!$AG$11:$AG$4855,'D5'!$B$11:$B$4855,'A2'!$D19,'D5'!$BI$11:$BI$4855,AN$7,'D5'!$BO$11:$BO$4855,"taip")</f>
        <v>0</v>
      </c>
      <c r="AO19" s="222">
        <f>SUMIFS('D5'!$AG$11:$AG$4855,'D5'!$B$11:$B$4855,'A2'!$D19,'D5'!$BI$11:$BI$4855,AO$7,'D5'!$BO$11:$BO$4855,"taip")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COUNTIFS('D5'!$B$11:$B$4855,'A2'!$D19,'D5'!$BJ$11:$BJ$4855,'A2'!AX$7,'D5'!$BP$11:$BP$4855,"taip")</f>
        <v>0</v>
      </c>
      <c r="AY19" s="222">
        <f>COUNTIFS('D5'!$B$11:$B$4855,'A2'!$D19,'D5'!$BJ$11:$BJ$4855,'A2'!AY$7,'D5'!$BP$11:$BP$4855,"taip")</f>
        <v>0</v>
      </c>
      <c r="AZ19" s="222">
        <f>COUNTIFS('D5'!$B$11:$B$4855,'A2'!$D19,'D5'!$BJ$11:$BJ$4855,'A2'!AZ$7,'D5'!$BP$11:$BP$4855,"taip")</f>
        <v>0</v>
      </c>
      <c r="BA19" s="222">
        <f>COUNTIFS('D5'!$B$11:$B$4855,'A2'!$D19,'D5'!$BJ$11:$BJ$4855,'A2'!BA$7,'D5'!$BP$11:$BP$4855,"taip")</f>
        <v>0</v>
      </c>
      <c r="BB19" s="222">
        <f>COUNTIFS('D5'!$B$11:$B$4855,'A2'!$D19,'D5'!$BJ$11:$BJ$4855,'A2'!BB$7,'D5'!$BP$11:$BP$4855,"taip")</f>
        <v>0</v>
      </c>
      <c r="BC19" s="222">
        <f>COUNTIFS('D5'!$B$11:$B$4855,'A2'!$D19,'D5'!$BJ$11:$BJ$4855,'A2'!BC$7,'D5'!$BP$11:$BP$4855,"taip")</f>
        <v>0</v>
      </c>
      <c r="BD19" s="221">
        <f t="shared" si="40"/>
        <v>0</v>
      </c>
      <c r="BE19" s="222">
        <f>SUMIFS('D5'!$AG$11:$AG$4855,'D5'!$B$11:$B$4855,'A2'!$D19,'D5'!$BJ$11:$BJ$4855,BE$7,'D5'!$BP$11:$BP$4855,"taip")</f>
        <v>0</v>
      </c>
      <c r="BF19" s="222">
        <f>SUMIFS('D5'!$AG$11:$AG$4855,'D5'!$B$11:$B$4855,'A2'!$D19,'D5'!$BJ$11:$BJ$4855,BF$7,'D5'!$BP$11:$BP$4855,"taip")</f>
        <v>0</v>
      </c>
      <c r="BG19" s="222">
        <f>SUMIFS('D5'!$AG$11:$AG$4855,'D5'!$B$11:$B$4855,'A2'!$D19,'D5'!$BJ$11:$BJ$4855,BG$7,'D5'!$BP$11:$BP$4855,"taip")</f>
        <v>0</v>
      </c>
      <c r="BH19" s="222">
        <f>SUMIFS('D5'!$AG$11:$AG$4855,'D5'!$B$11:$B$4855,'A2'!$D19,'D5'!$BJ$11:$BJ$4855,BH$7,'D5'!$BP$11:$BP$4855,"taip")</f>
        <v>0</v>
      </c>
      <c r="BI19" s="222">
        <f>SUMIFS('D5'!$AG$11:$AG$4855,'D5'!$B$11:$B$4855,'A2'!$D19,'D5'!$BJ$11:$BJ$4855,BI$7,'D5'!$BP$11:$BP$4855,"taip")</f>
        <v>0</v>
      </c>
      <c r="BJ19" s="222">
        <f>SUMIFS('D5'!$AG$11:$AG$4855,'D5'!$B$11:$B$4855,'A2'!$D19,'D5'!$BJ$11:$BJ$4855,BJ$7,'D5'!$BP$11:$BP$4855,"taip")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COUNTIFS('D5'!$B$11:$B$4855,'A2'!$D19,'D5'!$BK$11:$BK$4855,'A2'!BS$7,'D5'!$BS$11:$BS$4855,"taip")</f>
        <v>0</v>
      </c>
      <c r="BT19" s="222">
        <f>COUNTIFS('D5'!$B$11:$B$4855,'A2'!$D19,'D5'!$BK$11:$BK$4855,'A2'!BT$7,'D5'!$BS$11:$BS$4855,"taip")</f>
        <v>0</v>
      </c>
      <c r="BU19" s="222">
        <f>COUNTIFS('D5'!$B$11:$B$4855,'A2'!$D19,'D5'!$BK$11:$BK$4855,'A2'!BU$7,'D5'!$BS$11:$BS$4855,"taip")</f>
        <v>0</v>
      </c>
      <c r="BV19" s="222">
        <f>COUNTIFS('D5'!$B$11:$B$4855,'A2'!$D19,'D5'!$BK$11:$BK$4855,'A2'!BV$7,'D5'!$BS$11:$BS$4855,"taip")</f>
        <v>0</v>
      </c>
      <c r="BW19" s="222">
        <f>COUNTIFS('D5'!$B$11:$B$4855,'A2'!$D19,'D5'!$BK$11:$BK$4855,'A2'!BW$7,'D5'!$BS$11:$BS$4855,"taip")</f>
        <v>0</v>
      </c>
      <c r="BX19" s="222">
        <f>COUNTIFS('D5'!$B$11:$B$4855,'A2'!$D19,'D5'!$BK$11:$BK$4855,'A2'!BX$7,'D5'!$BS$11:$BS$4855,"taip")</f>
        <v>0</v>
      </c>
      <c r="BY19" s="221">
        <f t="shared" si="44"/>
        <v>0</v>
      </c>
      <c r="BZ19" s="222">
        <f>SUMIFS('D5'!$AG$11:$AG$4855,'D5'!$B$11:$B$4855,'A2'!$D19,'D5'!$BK$11:$BK$4855,BZ$7,'D5'!$BS$11:$BS$4855,"taip")</f>
        <v>0</v>
      </c>
      <c r="CA19" s="222">
        <f>SUMIFS('D5'!$AG$11:$AG$4855,'D5'!$B$11:$B$4855,'A2'!$D19,'D5'!$BK$11:$BK$4855,CA$7,'D5'!$BS$11:$BS$4855,"taip")</f>
        <v>0</v>
      </c>
      <c r="CB19" s="222">
        <f>SUMIFS('D5'!$AG$11:$AG$4855,'D5'!$B$11:$B$4855,'A2'!$D19,'D5'!$BK$11:$BK$4855,CB$7,'D5'!$BS$11:$BS$4855,"taip")</f>
        <v>0</v>
      </c>
      <c r="CC19" s="222">
        <f>SUMIFS('D5'!$AG$11:$AG$4855,'D5'!$B$11:$B$4855,'A2'!$D19,'D5'!$BK$11:$BK$4855,CC$7,'D5'!$BS$11:$BS$4855,"taip")</f>
        <v>0</v>
      </c>
      <c r="CD19" s="222">
        <f>SUMIFS('D5'!$AG$11:$AG$4855,'D5'!$B$11:$B$4855,'A2'!$D19,'D5'!$BK$11:$BK$4855,CD$7,'D5'!$BS$11:$BS$4855,"taip")</f>
        <v>0</v>
      </c>
      <c r="CE19" s="222">
        <f>SUMIFS('D5'!$AG$11:$AG$4855,'D5'!$B$11:$B$4855,'A2'!$D19,'D5'!$BK$11:$BK$4855,CE$7,'D5'!$BS$11:$BS$4855,"taip")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COUNTIFS('D5'!$B$11:$B$4855,'A2'!$D20,'D5'!$BH$11:$BH$4855,'A2'!H$7,'D5'!$BN$11:$BN$4855,"taip")</f>
        <v>0</v>
      </c>
      <c r="I20" s="222">
        <f>COUNTIFS('D5'!$B$11:$B$4855,'A2'!$D20,'D5'!$BH$11:$BH$4855,'A2'!I$7,'D5'!$BN$11:$BN$4855,"taip")</f>
        <v>0</v>
      </c>
      <c r="J20" s="222">
        <f>COUNTIFS('D5'!$B$11:$B$4855,'A2'!$D20,'D5'!$BH$11:$BH$4855,'A2'!J$7,'D5'!$BN$11:$BN$4855,"taip")</f>
        <v>0</v>
      </c>
      <c r="K20" s="222">
        <f>COUNTIFS('D5'!$B$11:$B$4855,'A2'!$D20,'D5'!$BH$11:$BH$4855,'A2'!K$7,'D5'!$BN$11:$BN$4855,"taip")</f>
        <v>0</v>
      </c>
      <c r="L20" s="222">
        <f>COUNTIFS('D5'!$B$11:$B$4855,'A2'!$D20,'D5'!$BH$11:$BH$4855,'A2'!L$7,'D5'!$BN$11:$BN$4855,"taip")</f>
        <v>0</v>
      </c>
      <c r="M20" s="222">
        <f>COUNTIFS('D5'!$B$11:$B$4855,'A2'!$D20,'D5'!$BH$11:$BH$4855,'A2'!M$7,'D5'!$BN$11:$BN$4855,"taip")</f>
        <v>0</v>
      </c>
      <c r="N20" s="221">
        <f t="shared" si="33"/>
        <v>0</v>
      </c>
      <c r="O20" s="222">
        <f>SUMIFS('D5'!$L$11:$L$4855,'D5'!$B$11:$B$4855,'A2'!$D20,'D5'!$BH$11:$BH$4855,O$7,'D5'!$BN$11:$BN$4855,"taip")</f>
        <v>0</v>
      </c>
      <c r="P20" s="222">
        <f>SUMIFS('D5'!$L$11:$L$4855,'D5'!$B$11:$B$4855,'A2'!$D20,'D5'!$BH$11:$BH$4855,P$7,'D5'!$BN$11:$BN$4855,"taip")</f>
        <v>0</v>
      </c>
      <c r="Q20" s="222">
        <f>SUMIFS('D5'!$L$11:$L$4855,'D5'!$B$11:$B$4855,'A2'!$D20,'D5'!$BH$11:$BH$4855,Q$7,'D5'!$BN$11:$BN$4855,"taip")</f>
        <v>0</v>
      </c>
      <c r="R20" s="222">
        <f>SUMIFS('D5'!$L$11:$L$4855,'D5'!$B$11:$B$4855,'A2'!$D20,'D5'!$BH$11:$BH$4855,R$7,'D5'!$BN$11:$BN$4855,"taip")</f>
        <v>0</v>
      </c>
      <c r="S20" s="222">
        <f>SUMIFS('D5'!$L$11:$L$4855,'D5'!$B$11:$B$4855,'A2'!$D20,'D5'!$BH$11:$BH$4855,S$7,'D5'!$BN$11:$BN$4855,"taip")</f>
        <v>0</v>
      </c>
      <c r="T20" s="222">
        <f>SUMIFS('D5'!$L$11:$L$4855,'D5'!$B$11:$B$4855,'A2'!$D20,'D5'!$BH$11:$BH$4855,T$7,'D5'!$BN$11:$BN$4855,"taip")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COUNTIFS('D5'!$B$11:$B$4855,'A2'!$D20,'D5'!$BI$11:$BI$4855,'A2'!AC$7,'D5'!$BO$11:$BO$4855,"taip")</f>
        <v>0</v>
      </c>
      <c r="AD20" s="222">
        <f>COUNTIFS('D5'!$B$11:$B$4855,'A2'!$D20,'D5'!$BI$11:$BI$4855,'A2'!AD$7,'D5'!$BO$11:$BO$4855,"taip")</f>
        <v>0</v>
      </c>
      <c r="AE20" s="222">
        <f>COUNTIFS('D5'!$B$11:$B$4855,'A2'!$D20,'D5'!$BI$11:$BI$4855,'A2'!AE$7,'D5'!$BO$11:$BO$4855,"taip")</f>
        <v>0</v>
      </c>
      <c r="AF20" s="222">
        <f>COUNTIFS('D5'!$B$11:$B$4855,'A2'!$D20,'D5'!$BI$11:$BI$4855,'A2'!AF$7,'D5'!$BO$11:$BO$4855,"taip")</f>
        <v>0</v>
      </c>
      <c r="AG20" s="222">
        <f>COUNTIFS('D5'!$B$11:$B$4855,'A2'!$D20,'D5'!$BI$11:$BI$4855,'A2'!AG$7,'D5'!$BO$11:$BO$4855,"taip")</f>
        <v>0</v>
      </c>
      <c r="AH20" s="222">
        <f>COUNTIFS('D5'!$B$11:$B$4855,'A2'!$D20,'D5'!$BI$11:$BI$4855,'A2'!AH$7,'D5'!$BO$11:$BO$4855,"taip")</f>
        <v>0</v>
      </c>
      <c r="AI20" s="221">
        <f t="shared" si="36"/>
        <v>0</v>
      </c>
      <c r="AJ20" s="222">
        <f>SUMIFS('D5'!$AG$11:$AG$4855,'D5'!$B$11:$B$4855,'A2'!$D20,'D5'!$BI$11:$BI$4855,AJ$7,'D5'!$BO$11:$BO$4855,"taip")</f>
        <v>0</v>
      </c>
      <c r="AK20" s="222">
        <f>SUMIFS('D5'!$AG$11:$AG$4855,'D5'!$B$11:$B$4855,'A2'!$D20,'D5'!$BI$11:$BI$4855,AK$7,'D5'!$BO$11:$BO$4855,"taip")</f>
        <v>0</v>
      </c>
      <c r="AL20" s="222">
        <f>SUMIFS('D5'!$AG$11:$AG$4855,'D5'!$B$11:$B$4855,'A2'!$D20,'D5'!$BI$11:$BI$4855,AL$7,'D5'!$BO$11:$BO$4855,"taip")</f>
        <v>0</v>
      </c>
      <c r="AM20" s="222">
        <f>SUMIFS('D5'!$AG$11:$AG$4855,'D5'!$B$11:$B$4855,'A2'!$D20,'D5'!$BI$11:$BI$4855,AM$7,'D5'!$BO$11:$BO$4855,"taip")</f>
        <v>0</v>
      </c>
      <c r="AN20" s="222">
        <f>SUMIFS('D5'!$AG$11:$AG$4855,'D5'!$B$11:$B$4855,'A2'!$D20,'D5'!$BI$11:$BI$4855,AN$7,'D5'!$BO$11:$BO$4855,"taip")</f>
        <v>0</v>
      </c>
      <c r="AO20" s="222">
        <f>SUMIFS('D5'!$AG$11:$AG$4855,'D5'!$B$11:$B$4855,'A2'!$D20,'D5'!$BI$11:$BI$4855,AO$7,'D5'!$BO$11:$BO$4855,"taip")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COUNTIFS('D5'!$B$11:$B$4855,'A2'!$D20,'D5'!$BJ$11:$BJ$4855,'A2'!AX$7,'D5'!$BP$11:$BP$4855,"taip")</f>
        <v>0</v>
      </c>
      <c r="AY20" s="222">
        <f>COUNTIFS('D5'!$B$11:$B$4855,'A2'!$D20,'D5'!$BJ$11:$BJ$4855,'A2'!AY$7,'D5'!$BP$11:$BP$4855,"taip")</f>
        <v>0</v>
      </c>
      <c r="AZ20" s="222">
        <f>COUNTIFS('D5'!$B$11:$B$4855,'A2'!$D20,'D5'!$BJ$11:$BJ$4855,'A2'!AZ$7,'D5'!$BP$11:$BP$4855,"taip")</f>
        <v>0</v>
      </c>
      <c r="BA20" s="222">
        <f>COUNTIFS('D5'!$B$11:$B$4855,'A2'!$D20,'D5'!$BJ$11:$BJ$4855,'A2'!BA$7,'D5'!$BP$11:$BP$4855,"taip")</f>
        <v>0</v>
      </c>
      <c r="BB20" s="222">
        <f>COUNTIFS('D5'!$B$11:$B$4855,'A2'!$D20,'D5'!$BJ$11:$BJ$4855,'A2'!BB$7,'D5'!$BP$11:$BP$4855,"taip")</f>
        <v>0</v>
      </c>
      <c r="BC20" s="222">
        <f>COUNTIFS('D5'!$B$11:$B$4855,'A2'!$D20,'D5'!$BJ$11:$BJ$4855,'A2'!BC$7,'D5'!$BP$11:$BP$4855,"taip")</f>
        <v>0</v>
      </c>
      <c r="BD20" s="221">
        <f t="shared" si="40"/>
        <v>0</v>
      </c>
      <c r="BE20" s="222">
        <f>SUMIFS('D5'!$AG$11:$AG$4855,'D5'!$B$11:$B$4855,'A2'!$D20,'D5'!$BJ$11:$BJ$4855,BE$7,'D5'!$BP$11:$BP$4855,"taip")</f>
        <v>0</v>
      </c>
      <c r="BF20" s="222">
        <f>SUMIFS('D5'!$AG$11:$AG$4855,'D5'!$B$11:$B$4855,'A2'!$D20,'D5'!$BJ$11:$BJ$4855,BF$7,'D5'!$BP$11:$BP$4855,"taip")</f>
        <v>0</v>
      </c>
      <c r="BG20" s="222">
        <f>SUMIFS('D5'!$AG$11:$AG$4855,'D5'!$B$11:$B$4855,'A2'!$D20,'D5'!$BJ$11:$BJ$4855,BG$7,'D5'!$BP$11:$BP$4855,"taip")</f>
        <v>0</v>
      </c>
      <c r="BH20" s="222">
        <f>SUMIFS('D5'!$AG$11:$AG$4855,'D5'!$B$11:$B$4855,'A2'!$D20,'D5'!$BJ$11:$BJ$4855,BH$7,'D5'!$BP$11:$BP$4855,"taip")</f>
        <v>0</v>
      </c>
      <c r="BI20" s="222">
        <f>SUMIFS('D5'!$AG$11:$AG$4855,'D5'!$B$11:$B$4855,'A2'!$D20,'D5'!$BJ$11:$BJ$4855,BI$7,'D5'!$BP$11:$BP$4855,"taip")</f>
        <v>0</v>
      </c>
      <c r="BJ20" s="222">
        <f>SUMIFS('D5'!$AG$11:$AG$4855,'D5'!$B$11:$B$4855,'A2'!$D20,'D5'!$BJ$11:$BJ$4855,BJ$7,'D5'!$BP$11:$BP$4855,"taip")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COUNTIFS('D5'!$B$11:$B$4855,'A2'!$D20,'D5'!$BK$11:$BK$4855,'A2'!BS$7,'D5'!$BS$11:$BS$4855,"taip")</f>
        <v>0</v>
      </c>
      <c r="BT20" s="222">
        <f>COUNTIFS('D5'!$B$11:$B$4855,'A2'!$D20,'D5'!$BK$11:$BK$4855,'A2'!BT$7,'D5'!$BS$11:$BS$4855,"taip")</f>
        <v>0</v>
      </c>
      <c r="BU20" s="222">
        <f>COUNTIFS('D5'!$B$11:$B$4855,'A2'!$D20,'D5'!$BK$11:$BK$4855,'A2'!BU$7,'D5'!$BS$11:$BS$4855,"taip")</f>
        <v>0</v>
      </c>
      <c r="BV20" s="222">
        <f>COUNTIFS('D5'!$B$11:$B$4855,'A2'!$D20,'D5'!$BK$11:$BK$4855,'A2'!BV$7,'D5'!$BS$11:$BS$4855,"taip")</f>
        <v>0</v>
      </c>
      <c r="BW20" s="222">
        <f>COUNTIFS('D5'!$B$11:$B$4855,'A2'!$D20,'D5'!$BK$11:$BK$4855,'A2'!BW$7,'D5'!$BS$11:$BS$4855,"taip")</f>
        <v>0</v>
      </c>
      <c r="BX20" s="222">
        <f>COUNTIFS('D5'!$B$11:$B$4855,'A2'!$D20,'D5'!$BK$11:$BK$4855,'A2'!BX$7,'D5'!$BS$11:$BS$4855,"taip")</f>
        <v>0</v>
      </c>
      <c r="BY20" s="221">
        <f t="shared" si="44"/>
        <v>0</v>
      </c>
      <c r="BZ20" s="222">
        <f>SUMIFS('D5'!$AG$11:$AG$4855,'D5'!$B$11:$B$4855,'A2'!$D20,'D5'!$BK$11:$BK$4855,BZ$7,'D5'!$BS$11:$BS$4855,"taip")</f>
        <v>0</v>
      </c>
      <c r="CA20" s="222">
        <f>SUMIFS('D5'!$AG$11:$AG$4855,'D5'!$B$11:$B$4855,'A2'!$D20,'D5'!$BK$11:$BK$4855,CA$7,'D5'!$BS$11:$BS$4855,"taip")</f>
        <v>0</v>
      </c>
      <c r="CB20" s="222">
        <f>SUMIFS('D5'!$AG$11:$AG$4855,'D5'!$B$11:$B$4855,'A2'!$D20,'D5'!$BK$11:$BK$4855,CB$7,'D5'!$BS$11:$BS$4855,"taip")</f>
        <v>0</v>
      </c>
      <c r="CC20" s="222">
        <f>SUMIFS('D5'!$AG$11:$AG$4855,'D5'!$B$11:$B$4855,'A2'!$D20,'D5'!$BK$11:$BK$4855,CC$7,'D5'!$BS$11:$BS$4855,"taip")</f>
        <v>0</v>
      </c>
      <c r="CD20" s="222">
        <f>SUMIFS('D5'!$AG$11:$AG$4855,'D5'!$B$11:$B$4855,'A2'!$D20,'D5'!$BK$11:$BK$4855,CD$7,'D5'!$BS$11:$BS$4855,"taip")</f>
        <v>0</v>
      </c>
      <c r="CE20" s="222">
        <f>SUMIFS('D5'!$AG$11:$AG$4855,'D5'!$B$11:$B$4855,'A2'!$D20,'D5'!$BK$11:$BK$4855,CE$7,'D5'!$BS$11:$BS$4855,"taip")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COUNTIFS('D5'!$B$11:$B$4855,'A2'!$D21,'D5'!$BH$11:$BH$4855,'A2'!H$7,'D5'!$BN$11:$BN$4855,"taip")</f>
        <v>0</v>
      </c>
      <c r="I21" s="222">
        <f>COUNTIFS('D5'!$B$11:$B$4855,'A2'!$D21,'D5'!$BH$11:$BH$4855,'A2'!I$7,'D5'!$BN$11:$BN$4855,"taip")</f>
        <v>0</v>
      </c>
      <c r="J21" s="222">
        <f>COUNTIFS('D5'!$B$11:$B$4855,'A2'!$D21,'D5'!$BH$11:$BH$4855,'A2'!J$7,'D5'!$BN$11:$BN$4855,"taip")</f>
        <v>0</v>
      </c>
      <c r="K21" s="222">
        <f>COUNTIFS('D5'!$B$11:$B$4855,'A2'!$D21,'D5'!$BH$11:$BH$4855,'A2'!K$7,'D5'!$BN$11:$BN$4855,"taip")</f>
        <v>0</v>
      </c>
      <c r="L21" s="222">
        <f>COUNTIFS('D5'!$B$11:$B$4855,'A2'!$D21,'D5'!$BH$11:$BH$4855,'A2'!L$7,'D5'!$BN$11:$BN$4855,"taip")</f>
        <v>0</v>
      </c>
      <c r="M21" s="222">
        <f>COUNTIFS('D5'!$B$11:$B$4855,'A2'!$D21,'D5'!$BH$11:$BH$4855,'A2'!M$7,'D5'!$BN$11:$BN$4855,"taip")</f>
        <v>0</v>
      </c>
      <c r="N21" s="221">
        <f t="shared" si="33"/>
        <v>0</v>
      </c>
      <c r="O21" s="222">
        <f>SUMIFS('D5'!$L$11:$L$4855,'D5'!$B$11:$B$4855,'A2'!$D21,'D5'!$BH$11:$BH$4855,O$7,'D5'!$BN$11:$BN$4855,"taip")</f>
        <v>0</v>
      </c>
      <c r="P21" s="222">
        <f>SUMIFS('D5'!$L$11:$L$4855,'D5'!$B$11:$B$4855,'A2'!$D21,'D5'!$BH$11:$BH$4855,P$7,'D5'!$BN$11:$BN$4855,"taip")</f>
        <v>0</v>
      </c>
      <c r="Q21" s="222">
        <f>SUMIFS('D5'!$L$11:$L$4855,'D5'!$B$11:$B$4855,'A2'!$D21,'D5'!$BH$11:$BH$4855,Q$7,'D5'!$BN$11:$BN$4855,"taip")</f>
        <v>0</v>
      </c>
      <c r="R21" s="222">
        <f>SUMIFS('D5'!$L$11:$L$4855,'D5'!$B$11:$B$4855,'A2'!$D21,'D5'!$BH$11:$BH$4855,R$7,'D5'!$BN$11:$BN$4855,"taip")</f>
        <v>0</v>
      </c>
      <c r="S21" s="222">
        <f>SUMIFS('D5'!$L$11:$L$4855,'D5'!$B$11:$B$4855,'A2'!$D21,'D5'!$BH$11:$BH$4855,S$7,'D5'!$BN$11:$BN$4855,"taip")</f>
        <v>0</v>
      </c>
      <c r="T21" s="222">
        <f>SUMIFS('D5'!$L$11:$L$4855,'D5'!$B$11:$B$4855,'A2'!$D21,'D5'!$BH$11:$BH$4855,T$7,'D5'!$BN$11:$BN$4855,"taip")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COUNTIFS('D5'!$B$11:$B$4855,'A2'!$D21,'D5'!$BI$11:$BI$4855,'A2'!AC$7,'D5'!$BO$11:$BO$4855,"taip")</f>
        <v>0</v>
      </c>
      <c r="AD21" s="222">
        <f>COUNTIFS('D5'!$B$11:$B$4855,'A2'!$D21,'D5'!$BI$11:$BI$4855,'A2'!AD$7,'D5'!$BO$11:$BO$4855,"taip")</f>
        <v>0</v>
      </c>
      <c r="AE21" s="222">
        <f>COUNTIFS('D5'!$B$11:$B$4855,'A2'!$D21,'D5'!$BI$11:$BI$4855,'A2'!AE$7,'D5'!$BO$11:$BO$4855,"taip")</f>
        <v>0</v>
      </c>
      <c r="AF21" s="222">
        <f>COUNTIFS('D5'!$B$11:$B$4855,'A2'!$D21,'D5'!$BI$11:$BI$4855,'A2'!AF$7,'D5'!$BO$11:$BO$4855,"taip")</f>
        <v>0</v>
      </c>
      <c r="AG21" s="222">
        <f>COUNTIFS('D5'!$B$11:$B$4855,'A2'!$D21,'D5'!$BI$11:$BI$4855,'A2'!AG$7,'D5'!$BO$11:$BO$4855,"taip")</f>
        <v>0</v>
      </c>
      <c r="AH21" s="222">
        <f>COUNTIFS('D5'!$B$11:$B$4855,'A2'!$D21,'D5'!$BI$11:$BI$4855,'A2'!AH$7,'D5'!$BO$11:$BO$4855,"taip")</f>
        <v>0</v>
      </c>
      <c r="AI21" s="221">
        <f t="shared" si="36"/>
        <v>0</v>
      </c>
      <c r="AJ21" s="222">
        <f>SUMIFS('D5'!$AG$11:$AG$4855,'D5'!$B$11:$B$4855,'A2'!$D21,'D5'!$BI$11:$BI$4855,AJ$7,'D5'!$BO$11:$BO$4855,"taip")</f>
        <v>0</v>
      </c>
      <c r="AK21" s="222">
        <f>SUMIFS('D5'!$AG$11:$AG$4855,'D5'!$B$11:$B$4855,'A2'!$D21,'D5'!$BI$11:$BI$4855,AK$7,'D5'!$BO$11:$BO$4855,"taip")</f>
        <v>0</v>
      </c>
      <c r="AL21" s="222">
        <f>SUMIFS('D5'!$AG$11:$AG$4855,'D5'!$B$11:$B$4855,'A2'!$D21,'D5'!$BI$11:$BI$4855,AL$7,'D5'!$BO$11:$BO$4855,"taip")</f>
        <v>0</v>
      </c>
      <c r="AM21" s="222">
        <f>SUMIFS('D5'!$AG$11:$AG$4855,'D5'!$B$11:$B$4855,'A2'!$D21,'D5'!$BI$11:$BI$4855,AM$7,'D5'!$BO$11:$BO$4855,"taip")</f>
        <v>0</v>
      </c>
      <c r="AN21" s="222">
        <f>SUMIFS('D5'!$AG$11:$AG$4855,'D5'!$B$11:$B$4855,'A2'!$D21,'D5'!$BI$11:$BI$4855,AN$7,'D5'!$BO$11:$BO$4855,"taip")</f>
        <v>0</v>
      </c>
      <c r="AO21" s="222">
        <f>SUMIFS('D5'!$AG$11:$AG$4855,'D5'!$B$11:$B$4855,'A2'!$D21,'D5'!$BI$11:$BI$4855,AO$7,'D5'!$BO$11:$BO$4855,"taip")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COUNTIFS('D5'!$B$11:$B$4855,'A2'!$D21,'D5'!$BJ$11:$BJ$4855,'A2'!AX$7,'D5'!$BP$11:$BP$4855,"taip")</f>
        <v>0</v>
      </c>
      <c r="AY21" s="222">
        <f>COUNTIFS('D5'!$B$11:$B$4855,'A2'!$D21,'D5'!$BJ$11:$BJ$4855,'A2'!AY$7,'D5'!$BP$11:$BP$4855,"taip")</f>
        <v>0</v>
      </c>
      <c r="AZ21" s="222">
        <f>COUNTIFS('D5'!$B$11:$B$4855,'A2'!$D21,'D5'!$BJ$11:$BJ$4855,'A2'!AZ$7,'D5'!$BP$11:$BP$4855,"taip")</f>
        <v>0</v>
      </c>
      <c r="BA21" s="222">
        <f>COUNTIFS('D5'!$B$11:$B$4855,'A2'!$D21,'D5'!$BJ$11:$BJ$4855,'A2'!BA$7,'D5'!$BP$11:$BP$4855,"taip")</f>
        <v>0</v>
      </c>
      <c r="BB21" s="222">
        <f>COUNTIFS('D5'!$B$11:$B$4855,'A2'!$D21,'D5'!$BJ$11:$BJ$4855,'A2'!BB$7,'D5'!$BP$11:$BP$4855,"taip")</f>
        <v>0</v>
      </c>
      <c r="BC21" s="222">
        <f>COUNTIFS('D5'!$B$11:$B$4855,'A2'!$D21,'D5'!$BJ$11:$BJ$4855,'A2'!BC$7,'D5'!$BP$11:$BP$4855,"taip")</f>
        <v>0</v>
      </c>
      <c r="BD21" s="221">
        <f t="shared" si="40"/>
        <v>0</v>
      </c>
      <c r="BE21" s="222">
        <f>SUMIFS('D5'!$AG$11:$AG$4855,'D5'!$B$11:$B$4855,'A2'!$D21,'D5'!$BJ$11:$BJ$4855,BE$7,'D5'!$BP$11:$BP$4855,"taip")</f>
        <v>0</v>
      </c>
      <c r="BF21" s="222">
        <f>SUMIFS('D5'!$AG$11:$AG$4855,'D5'!$B$11:$B$4855,'A2'!$D21,'D5'!$BJ$11:$BJ$4855,BF$7,'D5'!$BP$11:$BP$4855,"taip")</f>
        <v>0</v>
      </c>
      <c r="BG21" s="222">
        <f>SUMIFS('D5'!$AG$11:$AG$4855,'D5'!$B$11:$B$4855,'A2'!$D21,'D5'!$BJ$11:$BJ$4855,BG$7,'D5'!$BP$11:$BP$4855,"taip")</f>
        <v>0</v>
      </c>
      <c r="BH21" s="222">
        <f>SUMIFS('D5'!$AG$11:$AG$4855,'D5'!$B$11:$B$4855,'A2'!$D21,'D5'!$BJ$11:$BJ$4855,BH$7,'D5'!$BP$11:$BP$4855,"taip")</f>
        <v>0</v>
      </c>
      <c r="BI21" s="222">
        <f>SUMIFS('D5'!$AG$11:$AG$4855,'D5'!$B$11:$B$4855,'A2'!$D21,'D5'!$BJ$11:$BJ$4855,BI$7,'D5'!$BP$11:$BP$4855,"taip")</f>
        <v>0</v>
      </c>
      <c r="BJ21" s="222">
        <f>SUMIFS('D5'!$AG$11:$AG$4855,'D5'!$B$11:$B$4855,'A2'!$D21,'D5'!$BJ$11:$BJ$4855,BJ$7,'D5'!$BP$11:$BP$4855,"taip")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COUNTIFS('D5'!$B$11:$B$4855,'A2'!$D21,'D5'!$BK$11:$BK$4855,'A2'!BS$7,'D5'!$BS$11:$BS$4855,"taip")</f>
        <v>0</v>
      </c>
      <c r="BT21" s="222">
        <f>COUNTIFS('D5'!$B$11:$B$4855,'A2'!$D21,'D5'!$BK$11:$BK$4855,'A2'!BT$7,'D5'!$BS$11:$BS$4855,"taip")</f>
        <v>0</v>
      </c>
      <c r="BU21" s="222">
        <f>COUNTIFS('D5'!$B$11:$B$4855,'A2'!$D21,'D5'!$BK$11:$BK$4855,'A2'!BU$7,'D5'!$BS$11:$BS$4855,"taip")</f>
        <v>0</v>
      </c>
      <c r="BV21" s="222">
        <f>COUNTIFS('D5'!$B$11:$B$4855,'A2'!$D21,'D5'!$BK$11:$BK$4855,'A2'!BV$7,'D5'!$BS$11:$BS$4855,"taip")</f>
        <v>0</v>
      </c>
      <c r="BW21" s="222">
        <f>COUNTIFS('D5'!$B$11:$B$4855,'A2'!$D21,'D5'!$BK$11:$BK$4855,'A2'!BW$7,'D5'!$BS$11:$BS$4855,"taip")</f>
        <v>0</v>
      </c>
      <c r="BX21" s="222">
        <f>COUNTIFS('D5'!$B$11:$B$4855,'A2'!$D21,'D5'!$BK$11:$BK$4855,'A2'!BX$7,'D5'!$BS$11:$BS$4855,"taip")</f>
        <v>0</v>
      </c>
      <c r="BY21" s="221">
        <f t="shared" si="44"/>
        <v>0</v>
      </c>
      <c r="BZ21" s="222">
        <f>SUMIFS('D5'!$AG$11:$AG$4855,'D5'!$B$11:$B$4855,'A2'!$D21,'D5'!$BK$11:$BK$4855,BZ$7,'D5'!$BS$11:$BS$4855,"taip")</f>
        <v>0</v>
      </c>
      <c r="CA21" s="222">
        <f>SUMIFS('D5'!$AG$11:$AG$4855,'D5'!$B$11:$B$4855,'A2'!$D21,'D5'!$BK$11:$BK$4855,CA$7,'D5'!$BS$11:$BS$4855,"taip")</f>
        <v>0</v>
      </c>
      <c r="CB21" s="222">
        <f>SUMIFS('D5'!$AG$11:$AG$4855,'D5'!$B$11:$B$4855,'A2'!$D21,'D5'!$BK$11:$BK$4855,CB$7,'D5'!$BS$11:$BS$4855,"taip")</f>
        <v>0</v>
      </c>
      <c r="CC21" s="222">
        <f>SUMIFS('D5'!$AG$11:$AG$4855,'D5'!$B$11:$B$4855,'A2'!$D21,'D5'!$BK$11:$BK$4855,CC$7,'D5'!$BS$11:$BS$4855,"taip")</f>
        <v>0</v>
      </c>
      <c r="CD21" s="222">
        <f>SUMIFS('D5'!$AG$11:$AG$4855,'D5'!$B$11:$B$4855,'A2'!$D21,'D5'!$BK$11:$BK$4855,CD$7,'D5'!$BS$11:$BS$4855,"taip")</f>
        <v>0</v>
      </c>
      <c r="CE21" s="222">
        <f>SUMIFS('D5'!$AG$11:$AG$4855,'D5'!$B$11:$B$4855,'A2'!$D21,'D5'!$BK$11:$BK$4855,CE$7,'D5'!$BS$11:$BS$4855,"taip")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COUNTIFS('D5'!$B$11:$B$4855,'A2'!$D22,'D5'!$BH$11:$BH$4855,'A2'!H$7,'D5'!$BN$11:$BN$4855,"taip")</f>
        <v>0</v>
      </c>
      <c r="I22" s="222">
        <f>COUNTIFS('D5'!$B$11:$B$4855,'A2'!$D22,'D5'!$BH$11:$BH$4855,'A2'!I$7,'D5'!$BN$11:$BN$4855,"taip")</f>
        <v>0</v>
      </c>
      <c r="J22" s="222">
        <f>COUNTIFS('D5'!$B$11:$B$4855,'A2'!$D22,'D5'!$BH$11:$BH$4855,'A2'!J$7,'D5'!$BN$11:$BN$4855,"taip")</f>
        <v>0</v>
      </c>
      <c r="K22" s="222">
        <f>COUNTIFS('D5'!$B$11:$B$4855,'A2'!$D22,'D5'!$BH$11:$BH$4855,'A2'!K$7,'D5'!$BN$11:$BN$4855,"taip")</f>
        <v>0</v>
      </c>
      <c r="L22" s="222">
        <f>COUNTIFS('D5'!$B$11:$B$4855,'A2'!$D22,'D5'!$BH$11:$BH$4855,'A2'!L$7,'D5'!$BN$11:$BN$4855,"taip")</f>
        <v>0</v>
      </c>
      <c r="M22" s="222">
        <f>COUNTIFS('D5'!$B$11:$B$4855,'A2'!$D22,'D5'!$BH$11:$BH$4855,'A2'!M$7,'D5'!$BN$11:$BN$4855,"taip")</f>
        <v>0</v>
      </c>
      <c r="N22" s="221">
        <f t="shared" si="33"/>
        <v>0</v>
      </c>
      <c r="O22" s="222">
        <f>SUMIFS('D5'!$L$11:$L$4855,'D5'!$B$11:$B$4855,'A2'!$D22,'D5'!$BH$11:$BH$4855,O$7,'D5'!$BN$11:$BN$4855,"taip")</f>
        <v>0</v>
      </c>
      <c r="P22" s="222">
        <f>SUMIFS('D5'!$L$11:$L$4855,'D5'!$B$11:$B$4855,'A2'!$D22,'D5'!$BH$11:$BH$4855,P$7,'D5'!$BN$11:$BN$4855,"taip")</f>
        <v>0</v>
      </c>
      <c r="Q22" s="222">
        <f>SUMIFS('D5'!$L$11:$L$4855,'D5'!$B$11:$B$4855,'A2'!$D22,'D5'!$BH$11:$BH$4855,Q$7,'D5'!$BN$11:$BN$4855,"taip")</f>
        <v>0</v>
      </c>
      <c r="R22" s="222">
        <f>SUMIFS('D5'!$L$11:$L$4855,'D5'!$B$11:$B$4855,'A2'!$D22,'D5'!$BH$11:$BH$4855,R$7,'D5'!$BN$11:$BN$4855,"taip")</f>
        <v>0</v>
      </c>
      <c r="S22" s="222">
        <f>SUMIFS('D5'!$L$11:$L$4855,'D5'!$B$11:$B$4855,'A2'!$D22,'D5'!$BH$11:$BH$4855,S$7,'D5'!$BN$11:$BN$4855,"taip")</f>
        <v>0</v>
      </c>
      <c r="T22" s="222">
        <f>SUMIFS('D5'!$L$11:$L$4855,'D5'!$B$11:$B$4855,'A2'!$D22,'D5'!$BH$11:$BH$4855,T$7,'D5'!$BN$11:$BN$4855,"taip")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COUNTIFS('D5'!$B$11:$B$4855,'A2'!$D22,'D5'!$BI$11:$BI$4855,'A2'!AC$7,'D5'!$BO$11:$BO$4855,"taip")</f>
        <v>0</v>
      </c>
      <c r="AD22" s="222">
        <f>COUNTIFS('D5'!$B$11:$B$4855,'A2'!$D22,'D5'!$BI$11:$BI$4855,'A2'!AD$7,'D5'!$BO$11:$BO$4855,"taip")</f>
        <v>0</v>
      </c>
      <c r="AE22" s="222">
        <f>COUNTIFS('D5'!$B$11:$B$4855,'A2'!$D22,'D5'!$BI$11:$BI$4855,'A2'!AE$7,'D5'!$BO$11:$BO$4855,"taip")</f>
        <v>0</v>
      </c>
      <c r="AF22" s="222">
        <f>COUNTIFS('D5'!$B$11:$B$4855,'A2'!$D22,'D5'!$BI$11:$BI$4855,'A2'!AF$7,'D5'!$BO$11:$BO$4855,"taip")</f>
        <v>0</v>
      </c>
      <c r="AG22" s="222">
        <f>COUNTIFS('D5'!$B$11:$B$4855,'A2'!$D22,'D5'!$BI$11:$BI$4855,'A2'!AG$7,'D5'!$BO$11:$BO$4855,"taip")</f>
        <v>0</v>
      </c>
      <c r="AH22" s="222">
        <f>COUNTIFS('D5'!$B$11:$B$4855,'A2'!$D22,'D5'!$BI$11:$BI$4855,'A2'!AH$7,'D5'!$BO$11:$BO$4855,"taip")</f>
        <v>0</v>
      </c>
      <c r="AI22" s="221">
        <f t="shared" si="36"/>
        <v>0</v>
      </c>
      <c r="AJ22" s="222">
        <f>SUMIFS('D5'!$AG$11:$AG$4855,'D5'!$B$11:$B$4855,'A2'!$D22,'D5'!$BI$11:$BI$4855,AJ$7,'D5'!$BO$11:$BO$4855,"taip")</f>
        <v>0</v>
      </c>
      <c r="AK22" s="222">
        <f>SUMIFS('D5'!$AG$11:$AG$4855,'D5'!$B$11:$B$4855,'A2'!$D22,'D5'!$BI$11:$BI$4855,AK$7,'D5'!$BO$11:$BO$4855,"taip")</f>
        <v>0</v>
      </c>
      <c r="AL22" s="222">
        <f>SUMIFS('D5'!$AG$11:$AG$4855,'D5'!$B$11:$B$4855,'A2'!$D22,'D5'!$BI$11:$BI$4855,AL$7,'D5'!$BO$11:$BO$4855,"taip")</f>
        <v>0</v>
      </c>
      <c r="AM22" s="222">
        <f>SUMIFS('D5'!$AG$11:$AG$4855,'D5'!$B$11:$B$4855,'A2'!$D22,'D5'!$BI$11:$BI$4855,AM$7,'D5'!$BO$11:$BO$4855,"taip")</f>
        <v>0</v>
      </c>
      <c r="AN22" s="222">
        <f>SUMIFS('D5'!$AG$11:$AG$4855,'D5'!$B$11:$B$4855,'A2'!$D22,'D5'!$BI$11:$BI$4855,AN$7,'D5'!$BO$11:$BO$4855,"taip")</f>
        <v>0</v>
      </c>
      <c r="AO22" s="222">
        <f>SUMIFS('D5'!$AG$11:$AG$4855,'D5'!$B$11:$B$4855,'A2'!$D22,'D5'!$BI$11:$BI$4855,AO$7,'D5'!$BO$11:$BO$4855,"taip")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COUNTIFS('D5'!$B$11:$B$4855,'A2'!$D22,'D5'!$BJ$11:$BJ$4855,'A2'!AX$7,'D5'!$BP$11:$BP$4855,"taip")</f>
        <v>0</v>
      </c>
      <c r="AY22" s="222">
        <f>COUNTIFS('D5'!$B$11:$B$4855,'A2'!$D22,'D5'!$BJ$11:$BJ$4855,'A2'!AY$7,'D5'!$BP$11:$BP$4855,"taip")</f>
        <v>0</v>
      </c>
      <c r="AZ22" s="222">
        <f>COUNTIFS('D5'!$B$11:$B$4855,'A2'!$D22,'D5'!$BJ$11:$BJ$4855,'A2'!AZ$7,'D5'!$BP$11:$BP$4855,"taip")</f>
        <v>0</v>
      </c>
      <c r="BA22" s="222">
        <f>COUNTIFS('D5'!$B$11:$B$4855,'A2'!$D22,'D5'!$BJ$11:$BJ$4855,'A2'!BA$7,'D5'!$BP$11:$BP$4855,"taip")</f>
        <v>0</v>
      </c>
      <c r="BB22" s="222">
        <f>COUNTIFS('D5'!$B$11:$B$4855,'A2'!$D22,'D5'!$BJ$11:$BJ$4855,'A2'!BB$7,'D5'!$BP$11:$BP$4855,"taip")</f>
        <v>0</v>
      </c>
      <c r="BC22" s="222">
        <f>COUNTIFS('D5'!$B$11:$B$4855,'A2'!$D22,'D5'!$BJ$11:$BJ$4855,'A2'!BC$7,'D5'!$BP$11:$BP$4855,"taip")</f>
        <v>0</v>
      </c>
      <c r="BD22" s="221">
        <f t="shared" si="40"/>
        <v>0</v>
      </c>
      <c r="BE22" s="222">
        <f>SUMIFS('D5'!$AG$11:$AG$4855,'D5'!$B$11:$B$4855,'A2'!$D22,'D5'!$BJ$11:$BJ$4855,BE$7,'D5'!$BP$11:$BP$4855,"taip")</f>
        <v>0</v>
      </c>
      <c r="BF22" s="222">
        <f>SUMIFS('D5'!$AG$11:$AG$4855,'D5'!$B$11:$B$4855,'A2'!$D22,'D5'!$BJ$11:$BJ$4855,BF$7,'D5'!$BP$11:$BP$4855,"taip")</f>
        <v>0</v>
      </c>
      <c r="BG22" s="222">
        <f>SUMIFS('D5'!$AG$11:$AG$4855,'D5'!$B$11:$B$4855,'A2'!$D22,'D5'!$BJ$11:$BJ$4855,BG$7,'D5'!$BP$11:$BP$4855,"taip")</f>
        <v>0</v>
      </c>
      <c r="BH22" s="222">
        <f>SUMIFS('D5'!$AG$11:$AG$4855,'D5'!$B$11:$B$4855,'A2'!$D22,'D5'!$BJ$11:$BJ$4855,BH$7,'D5'!$BP$11:$BP$4855,"taip")</f>
        <v>0</v>
      </c>
      <c r="BI22" s="222">
        <f>SUMIFS('D5'!$AG$11:$AG$4855,'D5'!$B$11:$B$4855,'A2'!$D22,'D5'!$BJ$11:$BJ$4855,BI$7,'D5'!$BP$11:$BP$4855,"taip")</f>
        <v>0</v>
      </c>
      <c r="BJ22" s="222">
        <f>SUMIFS('D5'!$AG$11:$AG$4855,'D5'!$B$11:$B$4855,'A2'!$D22,'D5'!$BJ$11:$BJ$4855,BJ$7,'D5'!$BP$11:$BP$4855,"taip")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COUNTIFS('D5'!$B$11:$B$4855,'A2'!$D22,'D5'!$BK$11:$BK$4855,'A2'!BS$7,'D5'!$BS$11:$BS$4855,"taip")</f>
        <v>0</v>
      </c>
      <c r="BT22" s="222">
        <f>COUNTIFS('D5'!$B$11:$B$4855,'A2'!$D22,'D5'!$BK$11:$BK$4855,'A2'!BT$7,'D5'!$BS$11:$BS$4855,"taip")</f>
        <v>0</v>
      </c>
      <c r="BU22" s="222">
        <f>COUNTIFS('D5'!$B$11:$B$4855,'A2'!$D22,'D5'!$BK$11:$BK$4855,'A2'!BU$7,'D5'!$BS$11:$BS$4855,"taip")</f>
        <v>0</v>
      </c>
      <c r="BV22" s="222">
        <f>COUNTIFS('D5'!$B$11:$B$4855,'A2'!$D22,'D5'!$BK$11:$BK$4855,'A2'!BV$7,'D5'!$BS$11:$BS$4855,"taip")</f>
        <v>0</v>
      </c>
      <c r="BW22" s="222">
        <f>COUNTIFS('D5'!$B$11:$B$4855,'A2'!$D22,'D5'!$BK$11:$BK$4855,'A2'!BW$7,'D5'!$BS$11:$BS$4855,"taip")</f>
        <v>0</v>
      </c>
      <c r="BX22" s="222">
        <f>COUNTIFS('D5'!$B$11:$B$4855,'A2'!$D22,'D5'!$BK$11:$BK$4855,'A2'!BX$7,'D5'!$BS$11:$BS$4855,"taip")</f>
        <v>0</v>
      </c>
      <c r="BY22" s="221">
        <f t="shared" si="44"/>
        <v>0</v>
      </c>
      <c r="BZ22" s="222">
        <f>SUMIFS('D5'!$AG$11:$AG$4855,'D5'!$B$11:$B$4855,'A2'!$D22,'D5'!$BK$11:$BK$4855,BZ$7,'D5'!$BS$11:$BS$4855,"taip")</f>
        <v>0</v>
      </c>
      <c r="CA22" s="222">
        <f>SUMIFS('D5'!$AG$11:$AG$4855,'D5'!$B$11:$B$4855,'A2'!$D22,'D5'!$BK$11:$BK$4855,CA$7,'D5'!$BS$11:$BS$4855,"taip")</f>
        <v>0</v>
      </c>
      <c r="CB22" s="222">
        <f>SUMIFS('D5'!$AG$11:$AG$4855,'D5'!$B$11:$B$4855,'A2'!$D22,'D5'!$BK$11:$BK$4855,CB$7,'D5'!$BS$11:$BS$4855,"taip")</f>
        <v>0</v>
      </c>
      <c r="CC22" s="222">
        <f>SUMIFS('D5'!$AG$11:$AG$4855,'D5'!$B$11:$B$4855,'A2'!$D22,'D5'!$BK$11:$BK$4855,CC$7,'D5'!$BS$11:$BS$4855,"taip")</f>
        <v>0</v>
      </c>
      <c r="CD22" s="222">
        <f>SUMIFS('D5'!$AG$11:$AG$4855,'D5'!$B$11:$B$4855,'A2'!$D22,'D5'!$BK$11:$BK$4855,CD$7,'D5'!$BS$11:$BS$4855,"taip")</f>
        <v>0</v>
      </c>
      <c r="CE22" s="222">
        <f>SUMIFS('D5'!$AG$11:$AG$4855,'D5'!$B$11:$B$4855,'A2'!$D22,'D5'!$BK$11:$BK$4855,CE$7,'D5'!$BS$11:$BS$4855,"taip")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COUNTIFS('D5'!$B$11:$B$4855,'A2'!$D23,'D5'!$BH$11:$BH$4855,'A2'!H$7,'D5'!$BN$11:$BN$4855,"taip")</f>
        <v>0</v>
      </c>
      <c r="I23" s="222">
        <f>COUNTIFS('D5'!$B$11:$B$4855,'A2'!$D23,'D5'!$BH$11:$BH$4855,'A2'!I$7,'D5'!$BN$11:$BN$4855,"taip")</f>
        <v>0</v>
      </c>
      <c r="J23" s="222">
        <f>COUNTIFS('D5'!$B$11:$B$4855,'A2'!$D23,'D5'!$BH$11:$BH$4855,'A2'!J$7,'D5'!$BN$11:$BN$4855,"taip")</f>
        <v>0</v>
      </c>
      <c r="K23" s="222">
        <f>COUNTIFS('D5'!$B$11:$B$4855,'A2'!$D23,'D5'!$BH$11:$BH$4855,'A2'!K$7,'D5'!$BN$11:$BN$4855,"taip")</f>
        <v>0</v>
      </c>
      <c r="L23" s="222">
        <f>COUNTIFS('D5'!$B$11:$B$4855,'A2'!$D23,'D5'!$BH$11:$BH$4855,'A2'!L$7,'D5'!$BN$11:$BN$4855,"taip")</f>
        <v>0</v>
      </c>
      <c r="M23" s="222">
        <f>COUNTIFS('D5'!$B$11:$B$4855,'A2'!$D23,'D5'!$BH$11:$BH$4855,'A2'!M$7,'D5'!$BN$11:$BN$4855,"taip")</f>
        <v>0</v>
      </c>
      <c r="N23" s="221">
        <f t="shared" si="33"/>
        <v>0</v>
      </c>
      <c r="O23" s="222">
        <f>SUMIFS('D5'!$L$11:$L$4855,'D5'!$B$11:$B$4855,'A2'!$D23,'D5'!$BH$11:$BH$4855,O$7,'D5'!$BN$11:$BN$4855,"taip")</f>
        <v>0</v>
      </c>
      <c r="P23" s="222">
        <f>SUMIFS('D5'!$L$11:$L$4855,'D5'!$B$11:$B$4855,'A2'!$D23,'D5'!$BH$11:$BH$4855,P$7,'D5'!$BN$11:$BN$4855,"taip")</f>
        <v>0</v>
      </c>
      <c r="Q23" s="222">
        <f>SUMIFS('D5'!$L$11:$L$4855,'D5'!$B$11:$B$4855,'A2'!$D23,'D5'!$BH$11:$BH$4855,Q$7,'D5'!$BN$11:$BN$4855,"taip")</f>
        <v>0</v>
      </c>
      <c r="R23" s="222">
        <f>SUMIFS('D5'!$L$11:$L$4855,'D5'!$B$11:$B$4855,'A2'!$D23,'D5'!$BH$11:$BH$4855,R$7,'D5'!$BN$11:$BN$4855,"taip")</f>
        <v>0</v>
      </c>
      <c r="S23" s="222">
        <f>SUMIFS('D5'!$L$11:$L$4855,'D5'!$B$11:$B$4855,'A2'!$D23,'D5'!$BH$11:$BH$4855,S$7,'D5'!$BN$11:$BN$4855,"taip")</f>
        <v>0</v>
      </c>
      <c r="T23" s="222">
        <f>SUMIFS('D5'!$L$11:$L$4855,'D5'!$B$11:$B$4855,'A2'!$D23,'D5'!$BH$11:$BH$4855,T$7,'D5'!$BN$11:$BN$4855,"taip")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COUNTIFS('D5'!$B$11:$B$4855,'A2'!$D23,'D5'!$BI$11:$BI$4855,'A2'!AC$7,'D5'!$BO$11:$BO$4855,"taip")</f>
        <v>0</v>
      </c>
      <c r="AD23" s="222">
        <f>COUNTIFS('D5'!$B$11:$B$4855,'A2'!$D23,'D5'!$BI$11:$BI$4855,'A2'!AD$7,'D5'!$BO$11:$BO$4855,"taip")</f>
        <v>0</v>
      </c>
      <c r="AE23" s="222">
        <f>COUNTIFS('D5'!$B$11:$B$4855,'A2'!$D23,'D5'!$BI$11:$BI$4855,'A2'!AE$7,'D5'!$BO$11:$BO$4855,"taip")</f>
        <v>0</v>
      </c>
      <c r="AF23" s="222">
        <f>COUNTIFS('D5'!$B$11:$B$4855,'A2'!$D23,'D5'!$BI$11:$BI$4855,'A2'!AF$7,'D5'!$BO$11:$BO$4855,"taip")</f>
        <v>0</v>
      </c>
      <c r="AG23" s="222">
        <f>COUNTIFS('D5'!$B$11:$B$4855,'A2'!$D23,'D5'!$BI$11:$BI$4855,'A2'!AG$7,'D5'!$BO$11:$BO$4855,"taip")</f>
        <v>0</v>
      </c>
      <c r="AH23" s="222">
        <f>COUNTIFS('D5'!$B$11:$B$4855,'A2'!$D23,'D5'!$BI$11:$BI$4855,'A2'!AH$7,'D5'!$BO$11:$BO$4855,"taip")</f>
        <v>0</v>
      </c>
      <c r="AI23" s="221">
        <f t="shared" si="36"/>
        <v>0</v>
      </c>
      <c r="AJ23" s="222">
        <f>SUMIFS('D5'!$AG$11:$AG$4855,'D5'!$B$11:$B$4855,'A2'!$D23,'D5'!$BI$11:$BI$4855,AJ$7,'D5'!$BO$11:$BO$4855,"taip")</f>
        <v>0</v>
      </c>
      <c r="AK23" s="222">
        <f>SUMIFS('D5'!$AG$11:$AG$4855,'D5'!$B$11:$B$4855,'A2'!$D23,'D5'!$BI$11:$BI$4855,AK$7,'D5'!$BO$11:$BO$4855,"taip")</f>
        <v>0</v>
      </c>
      <c r="AL23" s="222">
        <f>SUMIFS('D5'!$AG$11:$AG$4855,'D5'!$B$11:$B$4855,'A2'!$D23,'D5'!$BI$11:$BI$4855,AL$7,'D5'!$BO$11:$BO$4855,"taip")</f>
        <v>0</v>
      </c>
      <c r="AM23" s="222">
        <f>SUMIFS('D5'!$AG$11:$AG$4855,'D5'!$B$11:$B$4855,'A2'!$D23,'D5'!$BI$11:$BI$4855,AM$7,'D5'!$BO$11:$BO$4855,"taip")</f>
        <v>0</v>
      </c>
      <c r="AN23" s="222">
        <f>SUMIFS('D5'!$AG$11:$AG$4855,'D5'!$B$11:$B$4855,'A2'!$D23,'D5'!$BI$11:$BI$4855,AN$7,'D5'!$BO$11:$BO$4855,"taip")</f>
        <v>0</v>
      </c>
      <c r="AO23" s="222">
        <f>SUMIFS('D5'!$AG$11:$AG$4855,'D5'!$B$11:$B$4855,'A2'!$D23,'D5'!$BI$11:$BI$4855,AO$7,'D5'!$BO$11:$BO$4855,"taip")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COUNTIFS('D5'!$B$11:$B$4855,'A2'!$D23,'D5'!$BJ$11:$BJ$4855,'A2'!AX$7,'D5'!$BP$11:$BP$4855,"taip")</f>
        <v>0</v>
      </c>
      <c r="AY23" s="222">
        <f>COUNTIFS('D5'!$B$11:$B$4855,'A2'!$D23,'D5'!$BJ$11:$BJ$4855,'A2'!AY$7,'D5'!$BP$11:$BP$4855,"taip")</f>
        <v>0</v>
      </c>
      <c r="AZ23" s="222">
        <f>COUNTIFS('D5'!$B$11:$B$4855,'A2'!$D23,'D5'!$BJ$11:$BJ$4855,'A2'!AZ$7,'D5'!$BP$11:$BP$4855,"taip")</f>
        <v>0</v>
      </c>
      <c r="BA23" s="222">
        <f>COUNTIFS('D5'!$B$11:$B$4855,'A2'!$D23,'D5'!$BJ$11:$BJ$4855,'A2'!BA$7,'D5'!$BP$11:$BP$4855,"taip")</f>
        <v>0</v>
      </c>
      <c r="BB23" s="222">
        <f>COUNTIFS('D5'!$B$11:$B$4855,'A2'!$D23,'D5'!$BJ$11:$BJ$4855,'A2'!BB$7,'D5'!$BP$11:$BP$4855,"taip")</f>
        <v>0</v>
      </c>
      <c r="BC23" s="222">
        <f>COUNTIFS('D5'!$B$11:$B$4855,'A2'!$D23,'D5'!$BJ$11:$BJ$4855,'A2'!BC$7,'D5'!$BP$11:$BP$4855,"taip")</f>
        <v>0</v>
      </c>
      <c r="BD23" s="221">
        <f t="shared" si="40"/>
        <v>0</v>
      </c>
      <c r="BE23" s="222">
        <f>SUMIFS('D5'!$AG$11:$AG$4855,'D5'!$B$11:$B$4855,'A2'!$D23,'D5'!$BJ$11:$BJ$4855,BE$7,'D5'!$BP$11:$BP$4855,"taip")</f>
        <v>0</v>
      </c>
      <c r="BF23" s="222">
        <f>SUMIFS('D5'!$AG$11:$AG$4855,'D5'!$B$11:$B$4855,'A2'!$D23,'D5'!$BJ$11:$BJ$4855,BF$7,'D5'!$BP$11:$BP$4855,"taip")</f>
        <v>0</v>
      </c>
      <c r="BG23" s="222">
        <f>SUMIFS('D5'!$AG$11:$AG$4855,'D5'!$B$11:$B$4855,'A2'!$D23,'D5'!$BJ$11:$BJ$4855,BG$7,'D5'!$BP$11:$BP$4855,"taip")</f>
        <v>0</v>
      </c>
      <c r="BH23" s="222">
        <f>SUMIFS('D5'!$AG$11:$AG$4855,'D5'!$B$11:$B$4855,'A2'!$D23,'D5'!$BJ$11:$BJ$4855,BH$7,'D5'!$BP$11:$BP$4855,"taip")</f>
        <v>0</v>
      </c>
      <c r="BI23" s="222">
        <f>SUMIFS('D5'!$AG$11:$AG$4855,'D5'!$B$11:$B$4855,'A2'!$D23,'D5'!$BJ$11:$BJ$4855,BI$7,'D5'!$BP$11:$BP$4855,"taip")</f>
        <v>0</v>
      </c>
      <c r="BJ23" s="222">
        <f>SUMIFS('D5'!$AG$11:$AG$4855,'D5'!$B$11:$B$4855,'A2'!$D23,'D5'!$BJ$11:$BJ$4855,BJ$7,'D5'!$BP$11:$BP$4855,"taip")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COUNTIFS('D5'!$B$11:$B$4855,'A2'!$D23,'D5'!$BK$11:$BK$4855,'A2'!BS$7,'D5'!$BS$11:$BS$4855,"taip")</f>
        <v>0</v>
      </c>
      <c r="BT23" s="222">
        <f>COUNTIFS('D5'!$B$11:$B$4855,'A2'!$D23,'D5'!$BK$11:$BK$4855,'A2'!BT$7,'D5'!$BS$11:$BS$4855,"taip")</f>
        <v>0</v>
      </c>
      <c r="BU23" s="222">
        <f>COUNTIFS('D5'!$B$11:$B$4855,'A2'!$D23,'D5'!$BK$11:$BK$4855,'A2'!BU$7,'D5'!$BS$11:$BS$4855,"taip")</f>
        <v>0</v>
      </c>
      <c r="BV23" s="222">
        <f>COUNTIFS('D5'!$B$11:$B$4855,'A2'!$D23,'D5'!$BK$11:$BK$4855,'A2'!BV$7,'D5'!$BS$11:$BS$4855,"taip")</f>
        <v>0</v>
      </c>
      <c r="BW23" s="222">
        <f>COUNTIFS('D5'!$B$11:$B$4855,'A2'!$D23,'D5'!$BK$11:$BK$4855,'A2'!BW$7,'D5'!$BS$11:$BS$4855,"taip")</f>
        <v>0</v>
      </c>
      <c r="BX23" s="222">
        <f>COUNTIFS('D5'!$B$11:$B$4855,'A2'!$D23,'D5'!$BK$11:$BK$4855,'A2'!BX$7,'D5'!$BS$11:$BS$4855,"taip")</f>
        <v>0</v>
      </c>
      <c r="BY23" s="221">
        <f t="shared" si="44"/>
        <v>0</v>
      </c>
      <c r="BZ23" s="222">
        <f>SUMIFS('D5'!$AG$11:$AG$4855,'D5'!$B$11:$B$4855,'A2'!$D23,'D5'!$BK$11:$BK$4855,BZ$7,'D5'!$BS$11:$BS$4855,"taip")</f>
        <v>0</v>
      </c>
      <c r="CA23" s="222">
        <f>SUMIFS('D5'!$AG$11:$AG$4855,'D5'!$B$11:$B$4855,'A2'!$D23,'D5'!$BK$11:$BK$4855,CA$7,'D5'!$BS$11:$BS$4855,"taip")</f>
        <v>0</v>
      </c>
      <c r="CB23" s="222">
        <f>SUMIFS('D5'!$AG$11:$AG$4855,'D5'!$B$11:$B$4855,'A2'!$D23,'D5'!$BK$11:$BK$4855,CB$7,'D5'!$BS$11:$BS$4855,"taip")</f>
        <v>0</v>
      </c>
      <c r="CC23" s="222">
        <f>SUMIFS('D5'!$AG$11:$AG$4855,'D5'!$B$11:$B$4855,'A2'!$D23,'D5'!$BK$11:$BK$4855,CC$7,'D5'!$BS$11:$BS$4855,"taip")</f>
        <v>0</v>
      </c>
      <c r="CD23" s="222">
        <f>SUMIFS('D5'!$AG$11:$AG$4855,'D5'!$B$11:$B$4855,'A2'!$D23,'D5'!$BK$11:$BK$4855,CD$7,'D5'!$BS$11:$BS$4855,"taip")</f>
        <v>0</v>
      </c>
      <c r="CE23" s="222">
        <f>SUMIFS('D5'!$AG$11:$AG$4855,'D5'!$B$11:$B$4855,'A2'!$D23,'D5'!$BK$11:$BK$4855,CE$7,'D5'!$BS$11:$BS$4855,"taip")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COUNTIFS('D5'!$B$11:$B$4855,'A2'!$D24,'D5'!$BH$11:$BH$4855,'A2'!H$7,'D5'!$BN$11:$BN$4855,"taip")</f>
        <v>0</v>
      </c>
      <c r="I24" s="222">
        <f>COUNTIFS('D5'!$B$11:$B$4855,'A2'!$D24,'D5'!$BH$11:$BH$4855,'A2'!I$7,'D5'!$BN$11:$BN$4855,"taip")</f>
        <v>0</v>
      </c>
      <c r="J24" s="222">
        <f>COUNTIFS('D5'!$B$11:$B$4855,'A2'!$D24,'D5'!$BH$11:$BH$4855,'A2'!J$7,'D5'!$BN$11:$BN$4855,"taip")</f>
        <v>0</v>
      </c>
      <c r="K24" s="222">
        <f>COUNTIFS('D5'!$B$11:$B$4855,'A2'!$D24,'D5'!$BH$11:$BH$4855,'A2'!K$7,'D5'!$BN$11:$BN$4855,"taip")</f>
        <v>0</v>
      </c>
      <c r="L24" s="222">
        <f>COUNTIFS('D5'!$B$11:$B$4855,'A2'!$D24,'D5'!$BH$11:$BH$4855,'A2'!L$7,'D5'!$BN$11:$BN$4855,"taip")</f>
        <v>0</v>
      </c>
      <c r="M24" s="222">
        <f>COUNTIFS('D5'!$B$11:$B$4855,'A2'!$D24,'D5'!$BH$11:$BH$4855,'A2'!M$7,'D5'!$BN$11:$BN$4855,"taip")</f>
        <v>0</v>
      </c>
      <c r="N24" s="221">
        <f t="shared" si="33"/>
        <v>0</v>
      </c>
      <c r="O24" s="222">
        <f>SUMIFS('D5'!$L$11:$L$4855,'D5'!$B$11:$B$4855,'A2'!$D24,'D5'!$BH$11:$BH$4855,O$7,'D5'!$BN$11:$BN$4855,"taip")</f>
        <v>0</v>
      </c>
      <c r="P24" s="222">
        <f>SUMIFS('D5'!$L$11:$L$4855,'D5'!$B$11:$B$4855,'A2'!$D24,'D5'!$BH$11:$BH$4855,P$7,'D5'!$BN$11:$BN$4855,"taip")</f>
        <v>0</v>
      </c>
      <c r="Q24" s="222">
        <f>SUMIFS('D5'!$L$11:$L$4855,'D5'!$B$11:$B$4855,'A2'!$D24,'D5'!$BH$11:$BH$4855,Q$7,'D5'!$BN$11:$BN$4855,"taip")</f>
        <v>0</v>
      </c>
      <c r="R24" s="222">
        <f>SUMIFS('D5'!$L$11:$L$4855,'D5'!$B$11:$B$4855,'A2'!$D24,'D5'!$BH$11:$BH$4855,R$7,'D5'!$BN$11:$BN$4855,"taip")</f>
        <v>0</v>
      </c>
      <c r="S24" s="222">
        <f>SUMIFS('D5'!$L$11:$L$4855,'D5'!$B$11:$B$4855,'A2'!$D24,'D5'!$BH$11:$BH$4855,S$7,'D5'!$BN$11:$BN$4855,"taip")</f>
        <v>0</v>
      </c>
      <c r="T24" s="222">
        <f>SUMIFS('D5'!$L$11:$L$4855,'D5'!$B$11:$B$4855,'A2'!$D24,'D5'!$BH$11:$BH$4855,T$7,'D5'!$BN$11:$BN$4855,"taip")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COUNTIFS('D5'!$B$11:$B$4855,'A2'!$D24,'D5'!$BI$11:$BI$4855,'A2'!AC$7,'D5'!$BO$11:$BO$4855,"taip")</f>
        <v>0</v>
      </c>
      <c r="AD24" s="222">
        <f>COUNTIFS('D5'!$B$11:$B$4855,'A2'!$D24,'D5'!$BI$11:$BI$4855,'A2'!AD$7,'D5'!$BO$11:$BO$4855,"taip")</f>
        <v>0</v>
      </c>
      <c r="AE24" s="222">
        <f>COUNTIFS('D5'!$B$11:$B$4855,'A2'!$D24,'D5'!$BI$11:$BI$4855,'A2'!AE$7,'D5'!$BO$11:$BO$4855,"taip")</f>
        <v>0</v>
      </c>
      <c r="AF24" s="222">
        <f>COUNTIFS('D5'!$B$11:$B$4855,'A2'!$D24,'D5'!$BI$11:$BI$4855,'A2'!AF$7,'D5'!$BO$11:$BO$4855,"taip")</f>
        <v>0</v>
      </c>
      <c r="AG24" s="222">
        <f>COUNTIFS('D5'!$B$11:$B$4855,'A2'!$D24,'D5'!$BI$11:$BI$4855,'A2'!AG$7,'D5'!$BO$11:$BO$4855,"taip")</f>
        <v>0</v>
      </c>
      <c r="AH24" s="222">
        <f>COUNTIFS('D5'!$B$11:$B$4855,'A2'!$D24,'D5'!$BI$11:$BI$4855,'A2'!AH$7,'D5'!$BO$11:$BO$4855,"taip")</f>
        <v>0</v>
      </c>
      <c r="AI24" s="221">
        <f t="shared" si="36"/>
        <v>0</v>
      </c>
      <c r="AJ24" s="222">
        <f>SUMIFS('D5'!$AG$11:$AG$4855,'D5'!$B$11:$B$4855,'A2'!$D24,'D5'!$BI$11:$BI$4855,AJ$7,'D5'!$BO$11:$BO$4855,"taip")</f>
        <v>0</v>
      </c>
      <c r="AK24" s="222">
        <f>SUMIFS('D5'!$AG$11:$AG$4855,'D5'!$B$11:$B$4855,'A2'!$D24,'D5'!$BI$11:$BI$4855,AK$7,'D5'!$BO$11:$BO$4855,"taip")</f>
        <v>0</v>
      </c>
      <c r="AL24" s="222">
        <f>SUMIFS('D5'!$AG$11:$AG$4855,'D5'!$B$11:$B$4855,'A2'!$D24,'D5'!$BI$11:$BI$4855,AL$7,'D5'!$BO$11:$BO$4855,"taip")</f>
        <v>0</v>
      </c>
      <c r="AM24" s="222">
        <f>SUMIFS('D5'!$AG$11:$AG$4855,'D5'!$B$11:$B$4855,'A2'!$D24,'D5'!$BI$11:$BI$4855,AM$7,'D5'!$BO$11:$BO$4855,"taip")</f>
        <v>0</v>
      </c>
      <c r="AN24" s="222">
        <f>SUMIFS('D5'!$AG$11:$AG$4855,'D5'!$B$11:$B$4855,'A2'!$D24,'D5'!$BI$11:$BI$4855,AN$7,'D5'!$BO$11:$BO$4855,"taip")</f>
        <v>0</v>
      </c>
      <c r="AO24" s="222">
        <f>SUMIFS('D5'!$AG$11:$AG$4855,'D5'!$B$11:$B$4855,'A2'!$D24,'D5'!$BI$11:$BI$4855,AO$7,'D5'!$BO$11:$BO$4855,"taip")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COUNTIFS('D5'!$B$11:$B$4855,'A2'!$D24,'D5'!$BJ$11:$BJ$4855,'A2'!AX$7,'D5'!$BP$11:$BP$4855,"taip")</f>
        <v>0</v>
      </c>
      <c r="AY24" s="222">
        <f>COUNTIFS('D5'!$B$11:$B$4855,'A2'!$D24,'D5'!$BJ$11:$BJ$4855,'A2'!AY$7,'D5'!$BP$11:$BP$4855,"taip")</f>
        <v>0</v>
      </c>
      <c r="AZ24" s="222">
        <f>COUNTIFS('D5'!$B$11:$B$4855,'A2'!$D24,'D5'!$BJ$11:$BJ$4855,'A2'!AZ$7,'D5'!$BP$11:$BP$4855,"taip")</f>
        <v>0</v>
      </c>
      <c r="BA24" s="222">
        <f>COUNTIFS('D5'!$B$11:$B$4855,'A2'!$D24,'D5'!$BJ$11:$BJ$4855,'A2'!BA$7,'D5'!$BP$11:$BP$4855,"taip")</f>
        <v>0</v>
      </c>
      <c r="BB24" s="222">
        <f>COUNTIFS('D5'!$B$11:$B$4855,'A2'!$D24,'D5'!$BJ$11:$BJ$4855,'A2'!BB$7,'D5'!$BP$11:$BP$4855,"taip")</f>
        <v>0</v>
      </c>
      <c r="BC24" s="222">
        <f>COUNTIFS('D5'!$B$11:$B$4855,'A2'!$D24,'D5'!$BJ$11:$BJ$4855,'A2'!BC$7,'D5'!$BP$11:$BP$4855,"taip")</f>
        <v>0</v>
      </c>
      <c r="BD24" s="221">
        <f t="shared" si="40"/>
        <v>0</v>
      </c>
      <c r="BE24" s="222">
        <f>SUMIFS('D5'!$AG$11:$AG$4855,'D5'!$B$11:$B$4855,'A2'!$D24,'D5'!$BJ$11:$BJ$4855,BE$7,'D5'!$BP$11:$BP$4855,"taip")</f>
        <v>0</v>
      </c>
      <c r="BF24" s="222">
        <f>SUMIFS('D5'!$AG$11:$AG$4855,'D5'!$B$11:$B$4855,'A2'!$D24,'D5'!$BJ$11:$BJ$4855,BF$7,'D5'!$BP$11:$BP$4855,"taip")</f>
        <v>0</v>
      </c>
      <c r="BG24" s="222">
        <f>SUMIFS('D5'!$AG$11:$AG$4855,'D5'!$B$11:$B$4855,'A2'!$D24,'D5'!$BJ$11:$BJ$4855,BG$7,'D5'!$BP$11:$BP$4855,"taip")</f>
        <v>0</v>
      </c>
      <c r="BH24" s="222">
        <f>SUMIFS('D5'!$AG$11:$AG$4855,'D5'!$B$11:$B$4855,'A2'!$D24,'D5'!$BJ$11:$BJ$4855,BH$7,'D5'!$BP$11:$BP$4855,"taip")</f>
        <v>0</v>
      </c>
      <c r="BI24" s="222">
        <f>SUMIFS('D5'!$AG$11:$AG$4855,'D5'!$B$11:$B$4855,'A2'!$D24,'D5'!$BJ$11:$BJ$4855,BI$7,'D5'!$BP$11:$BP$4855,"taip")</f>
        <v>0</v>
      </c>
      <c r="BJ24" s="222">
        <f>SUMIFS('D5'!$AG$11:$AG$4855,'D5'!$B$11:$B$4855,'A2'!$D24,'D5'!$BJ$11:$BJ$4855,BJ$7,'D5'!$BP$11:$BP$4855,"taip")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COUNTIFS('D5'!$B$11:$B$4855,'A2'!$D24,'D5'!$BK$11:$BK$4855,'A2'!BS$7,'D5'!$BS$11:$BS$4855,"taip")</f>
        <v>0</v>
      </c>
      <c r="BT24" s="222">
        <f>COUNTIFS('D5'!$B$11:$B$4855,'A2'!$D24,'D5'!$BK$11:$BK$4855,'A2'!BT$7,'D5'!$BS$11:$BS$4855,"taip")</f>
        <v>0</v>
      </c>
      <c r="BU24" s="222">
        <f>COUNTIFS('D5'!$B$11:$B$4855,'A2'!$D24,'D5'!$BK$11:$BK$4855,'A2'!BU$7,'D5'!$BS$11:$BS$4855,"taip")</f>
        <v>0</v>
      </c>
      <c r="BV24" s="222">
        <f>COUNTIFS('D5'!$B$11:$B$4855,'A2'!$D24,'D5'!$BK$11:$BK$4855,'A2'!BV$7,'D5'!$BS$11:$BS$4855,"taip")</f>
        <v>0</v>
      </c>
      <c r="BW24" s="222">
        <f>COUNTIFS('D5'!$B$11:$B$4855,'A2'!$D24,'D5'!$BK$11:$BK$4855,'A2'!BW$7,'D5'!$BS$11:$BS$4855,"taip")</f>
        <v>0</v>
      </c>
      <c r="BX24" s="222">
        <f>COUNTIFS('D5'!$B$11:$B$4855,'A2'!$D24,'D5'!$BK$11:$BK$4855,'A2'!BX$7,'D5'!$BS$11:$BS$4855,"taip")</f>
        <v>0</v>
      </c>
      <c r="BY24" s="221">
        <f t="shared" si="44"/>
        <v>0</v>
      </c>
      <c r="BZ24" s="222">
        <f>SUMIFS('D5'!$AG$11:$AG$4855,'D5'!$B$11:$B$4855,'A2'!$D24,'D5'!$BK$11:$BK$4855,BZ$7,'D5'!$BS$11:$BS$4855,"taip")</f>
        <v>0</v>
      </c>
      <c r="CA24" s="222">
        <f>SUMIFS('D5'!$AG$11:$AG$4855,'D5'!$B$11:$B$4855,'A2'!$D24,'D5'!$BK$11:$BK$4855,CA$7,'D5'!$BS$11:$BS$4855,"taip")</f>
        <v>0</v>
      </c>
      <c r="CB24" s="222">
        <f>SUMIFS('D5'!$AG$11:$AG$4855,'D5'!$B$11:$B$4855,'A2'!$D24,'D5'!$BK$11:$BK$4855,CB$7,'D5'!$BS$11:$BS$4855,"taip")</f>
        <v>0</v>
      </c>
      <c r="CC24" s="222">
        <f>SUMIFS('D5'!$AG$11:$AG$4855,'D5'!$B$11:$B$4855,'A2'!$D24,'D5'!$BK$11:$BK$4855,CC$7,'D5'!$BS$11:$BS$4855,"taip")</f>
        <v>0</v>
      </c>
      <c r="CD24" s="222">
        <f>SUMIFS('D5'!$AG$11:$AG$4855,'D5'!$B$11:$B$4855,'A2'!$D24,'D5'!$BK$11:$BK$4855,CD$7,'D5'!$BS$11:$BS$4855,"taip")</f>
        <v>0</v>
      </c>
      <c r="CE24" s="222">
        <f>SUMIFS('D5'!$AG$11:$AG$4855,'D5'!$B$11:$B$4855,'A2'!$D24,'D5'!$BK$11:$BK$4855,CE$7,'D5'!$BS$11:$BS$4855,"taip")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COUNTIFS('D5'!$B$11:$B$4855,'A2'!$D25,'D5'!$BH$11:$BH$4855,'A2'!H$7,'D5'!$BN$11:$BN$4855,"taip")</f>
        <v>0</v>
      </c>
      <c r="I25" s="222">
        <f>COUNTIFS('D5'!$B$11:$B$4855,'A2'!$D25,'D5'!$BH$11:$BH$4855,'A2'!I$7,'D5'!$BN$11:$BN$4855,"taip")</f>
        <v>0</v>
      </c>
      <c r="J25" s="222">
        <f>COUNTIFS('D5'!$B$11:$B$4855,'A2'!$D25,'D5'!$BH$11:$BH$4855,'A2'!J$7,'D5'!$BN$11:$BN$4855,"taip")</f>
        <v>0</v>
      </c>
      <c r="K25" s="222">
        <f>COUNTIFS('D5'!$B$11:$B$4855,'A2'!$D25,'D5'!$BH$11:$BH$4855,'A2'!K$7,'D5'!$BN$11:$BN$4855,"taip")</f>
        <v>0</v>
      </c>
      <c r="L25" s="222">
        <f>COUNTIFS('D5'!$B$11:$B$4855,'A2'!$D25,'D5'!$BH$11:$BH$4855,'A2'!L$7,'D5'!$BN$11:$BN$4855,"taip")</f>
        <v>0</v>
      </c>
      <c r="M25" s="222">
        <f>COUNTIFS('D5'!$B$11:$B$4855,'A2'!$D25,'D5'!$BH$11:$BH$4855,'A2'!M$7,'D5'!$BN$11:$BN$4855,"taip")</f>
        <v>0</v>
      </c>
      <c r="N25" s="221">
        <f t="shared" si="33"/>
        <v>0</v>
      </c>
      <c r="O25" s="222">
        <f>SUMIFS('D5'!$L$11:$L$4855,'D5'!$B$11:$B$4855,'A2'!$D25,'D5'!$BH$11:$BH$4855,O$7,'D5'!$BN$11:$BN$4855,"taip")</f>
        <v>0</v>
      </c>
      <c r="P25" s="222">
        <f>SUMIFS('D5'!$L$11:$L$4855,'D5'!$B$11:$B$4855,'A2'!$D25,'D5'!$BH$11:$BH$4855,P$7,'D5'!$BN$11:$BN$4855,"taip")</f>
        <v>0</v>
      </c>
      <c r="Q25" s="222">
        <f>SUMIFS('D5'!$L$11:$L$4855,'D5'!$B$11:$B$4855,'A2'!$D25,'D5'!$BH$11:$BH$4855,Q$7,'D5'!$BN$11:$BN$4855,"taip")</f>
        <v>0</v>
      </c>
      <c r="R25" s="222">
        <f>SUMIFS('D5'!$L$11:$L$4855,'D5'!$B$11:$B$4855,'A2'!$D25,'D5'!$BH$11:$BH$4855,R$7,'D5'!$BN$11:$BN$4855,"taip")</f>
        <v>0</v>
      </c>
      <c r="S25" s="222">
        <f>SUMIFS('D5'!$L$11:$L$4855,'D5'!$B$11:$B$4855,'A2'!$D25,'D5'!$BH$11:$BH$4855,S$7,'D5'!$BN$11:$BN$4855,"taip")</f>
        <v>0</v>
      </c>
      <c r="T25" s="222">
        <f>SUMIFS('D5'!$L$11:$L$4855,'D5'!$B$11:$B$4855,'A2'!$D25,'D5'!$BH$11:$BH$4855,T$7,'D5'!$BN$11:$BN$4855,"taip")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COUNTIFS('D5'!$B$11:$B$4855,'A2'!$D25,'D5'!$BI$11:$BI$4855,'A2'!AC$7,'D5'!$BO$11:$BO$4855,"taip")</f>
        <v>0</v>
      </c>
      <c r="AD25" s="222">
        <f>COUNTIFS('D5'!$B$11:$B$4855,'A2'!$D25,'D5'!$BI$11:$BI$4855,'A2'!AD$7,'D5'!$BO$11:$BO$4855,"taip")</f>
        <v>0</v>
      </c>
      <c r="AE25" s="222">
        <f>COUNTIFS('D5'!$B$11:$B$4855,'A2'!$D25,'D5'!$BI$11:$BI$4855,'A2'!AE$7,'D5'!$BO$11:$BO$4855,"taip")</f>
        <v>0</v>
      </c>
      <c r="AF25" s="222">
        <f>COUNTIFS('D5'!$B$11:$B$4855,'A2'!$D25,'D5'!$BI$11:$BI$4855,'A2'!AF$7,'D5'!$BO$11:$BO$4855,"taip")</f>
        <v>0</v>
      </c>
      <c r="AG25" s="222">
        <f>COUNTIFS('D5'!$B$11:$B$4855,'A2'!$D25,'D5'!$BI$11:$BI$4855,'A2'!AG$7,'D5'!$BO$11:$BO$4855,"taip")</f>
        <v>0</v>
      </c>
      <c r="AH25" s="222">
        <f>COUNTIFS('D5'!$B$11:$B$4855,'A2'!$D25,'D5'!$BI$11:$BI$4855,'A2'!AH$7,'D5'!$BO$11:$BO$4855,"taip")</f>
        <v>0</v>
      </c>
      <c r="AI25" s="221">
        <f t="shared" si="36"/>
        <v>0</v>
      </c>
      <c r="AJ25" s="222">
        <f>SUMIFS('D5'!$AG$11:$AG$4855,'D5'!$B$11:$B$4855,'A2'!$D25,'D5'!$BI$11:$BI$4855,AJ$7,'D5'!$BO$11:$BO$4855,"taip")</f>
        <v>0</v>
      </c>
      <c r="AK25" s="222">
        <f>SUMIFS('D5'!$AG$11:$AG$4855,'D5'!$B$11:$B$4855,'A2'!$D25,'D5'!$BI$11:$BI$4855,AK$7,'D5'!$BO$11:$BO$4855,"taip")</f>
        <v>0</v>
      </c>
      <c r="AL25" s="222">
        <f>SUMIFS('D5'!$AG$11:$AG$4855,'D5'!$B$11:$B$4855,'A2'!$D25,'D5'!$BI$11:$BI$4855,AL$7,'D5'!$BO$11:$BO$4855,"taip")</f>
        <v>0</v>
      </c>
      <c r="AM25" s="222">
        <f>SUMIFS('D5'!$AG$11:$AG$4855,'D5'!$B$11:$B$4855,'A2'!$D25,'D5'!$BI$11:$BI$4855,AM$7,'D5'!$BO$11:$BO$4855,"taip")</f>
        <v>0</v>
      </c>
      <c r="AN25" s="222">
        <f>SUMIFS('D5'!$AG$11:$AG$4855,'D5'!$B$11:$B$4855,'A2'!$D25,'D5'!$BI$11:$BI$4855,AN$7,'D5'!$BO$11:$BO$4855,"taip")</f>
        <v>0</v>
      </c>
      <c r="AO25" s="222">
        <f>SUMIFS('D5'!$AG$11:$AG$4855,'D5'!$B$11:$B$4855,'A2'!$D25,'D5'!$BI$11:$BI$4855,AO$7,'D5'!$BO$11:$BO$4855,"taip")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COUNTIFS('D5'!$B$11:$B$4855,'A2'!$D25,'D5'!$BJ$11:$BJ$4855,'A2'!AX$7,'D5'!$BP$11:$BP$4855,"taip")</f>
        <v>0</v>
      </c>
      <c r="AY25" s="222">
        <f>COUNTIFS('D5'!$B$11:$B$4855,'A2'!$D25,'D5'!$BJ$11:$BJ$4855,'A2'!AY$7,'D5'!$BP$11:$BP$4855,"taip")</f>
        <v>0</v>
      </c>
      <c r="AZ25" s="222">
        <f>COUNTIFS('D5'!$B$11:$B$4855,'A2'!$D25,'D5'!$BJ$11:$BJ$4855,'A2'!AZ$7,'D5'!$BP$11:$BP$4855,"taip")</f>
        <v>0</v>
      </c>
      <c r="BA25" s="222">
        <f>COUNTIFS('D5'!$B$11:$B$4855,'A2'!$D25,'D5'!$BJ$11:$BJ$4855,'A2'!BA$7,'D5'!$BP$11:$BP$4855,"taip")</f>
        <v>0</v>
      </c>
      <c r="BB25" s="222">
        <f>COUNTIFS('D5'!$B$11:$B$4855,'A2'!$D25,'D5'!$BJ$11:$BJ$4855,'A2'!BB$7,'D5'!$BP$11:$BP$4855,"taip")</f>
        <v>0</v>
      </c>
      <c r="BC25" s="222">
        <f>COUNTIFS('D5'!$B$11:$B$4855,'A2'!$D25,'D5'!$BJ$11:$BJ$4855,'A2'!BC$7,'D5'!$BP$11:$BP$4855,"taip")</f>
        <v>0</v>
      </c>
      <c r="BD25" s="221">
        <f t="shared" si="40"/>
        <v>0</v>
      </c>
      <c r="BE25" s="222">
        <f>SUMIFS('D5'!$AG$11:$AG$4855,'D5'!$B$11:$B$4855,'A2'!$D25,'D5'!$BJ$11:$BJ$4855,BE$7,'D5'!$BP$11:$BP$4855,"taip")</f>
        <v>0</v>
      </c>
      <c r="BF25" s="222">
        <f>SUMIFS('D5'!$AG$11:$AG$4855,'D5'!$B$11:$B$4855,'A2'!$D25,'D5'!$BJ$11:$BJ$4855,BF$7,'D5'!$BP$11:$BP$4855,"taip")</f>
        <v>0</v>
      </c>
      <c r="BG25" s="222">
        <f>SUMIFS('D5'!$AG$11:$AG$4855,'D5'!$B$11:$B$4855,'A2'!$D25,'D5'!$BJ$11:$BJ$4855,BG$7,'D5'!$BP$11:$BP$4855,"taip")</f>
        <v>0</v>
      </c>
      <c r="BH25" s="222">
        <f>SUMIFS('D5'!$AG$11:$AG$4855,'D5'!$B$11:$B$4855,'A2'!$D25,'D5'!$BJ$11:$BJ$4855,BH$7,'D5'!$BP$11:$BP$4855,"taip")</f>
        <v>0</v>
      </c>
      <c r="BI25" s="222">
        <f>SUMIFS('D5'!$AG$11:$AG$4855,'D5'!$B$11:$B$4855,'A2'!$D25,'D5'!$BJ$11:$BJ$4855,BI$7,'D5'!$BP$11:$BP$4855,"taip")</f>
        <v>0</v>
      </c>
      <c r="BJ25" s="222">
        <f>SUMIFS('D5'!$AG$11:$AG$4855,'D5'!$B$11:$B$4855,'A2'!$D25,'D5'!$BJ$11:$BJ$4855,BJ$7,'D5'!$BP$11:$BP$4855,"taip")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COUNTIFS('D5'!$B$11:$B$4855,'A2'!$D25,'D5'!$BK$11:$BK$4855,'A2'!BS$7,'D5'!$BS$11:$BS$4855,"taip")</f>
        <v>0</v>
      </c>
      <c r="BT25" s="222">
        <f>COUNTIFS('D5'!$B$11:$B$4855,'A2'!$D25,'D5'!$BK$11:$BK$4855,'A2'!BT$7,'D5'!$BS$11:$BS$4855,"taip")</f>
        <v>0</v>
      </c>
      <c r="BU25" s="222">
        <f>COUNTIFS('D5'!$B$11:$B$4855,'A2'!$D25,'D5'!$BK$11:$BK$4855,'A2'!BU$7,'D5'!$BS$11:$BS$4855,"taip")</f>
        <v>0</v>
      </c>
      <c r="BV25" s="222">
        <f>COUNTIFS('D5'!$B$11:$B$4855,'A2'!$D25,'D5'!$BK$11:$BK$4855,'A2'!BV$7,'D5'!$BS$11:$BS$4855,"taip")</f>
        <v>0</v>
      </c>
      <c r="BW25" s="222">
        <f>COUNTIFS('D5'!$B$11:$B$4855,'A2'!$D25,'D5'!$BK$11:$BK$4855,'A2'!BW$7,'D5'!$BS$11:$BS$4855,"taip")</f>
        <v>0</v>
      </c>
      <c r="BX25" s="222">
        <f>COUNTIFS('D5'!$B$11:$B$4855,'A2'!$D25,'D5'!$BK$11:$BK$4855,'A2'!BX$7,'D5'!$BS$11:$BS$4855,"taip")</f>
        <v>0</v>
      </c>
      <c r="BY25" s="221">
        <f t="shared" si="44"/>
        <v>0</v>
      </c>
      <c r="BZ25" s="222">
        <f>SUMIFS('D5'!$AG$11:$AG$4855,'D5'!$B$11:$B$4855,'A2'!$D25,'D5'!$BK$11:$BK$4855,BZ$7,'D5'!$BS$11:$BS$4855,"taip")</f>
        <v>0</v>
      </c>
      <c r="CA25" s="222">
        <f>SUMIFS('D5'!$AG$11:$AG$4855,'D5'!$B$11:$B$4855,'A2'!$D25,'D5'!$BK$11:$BK$4855,CA$7,'D5'!$BS$11:$BS$4855,"taip")</f>
        <v>0</v>
      </c>
      <c r="CB25" s="222">
        <f>SUMIFS('D5'!$AG$11:$AG$4855,'D5'!$B$11:$B$4855,'A2'!$D25,'D5'!$BK$11:$BK$4855,CB$7,'D5'!$BS$11:$BS$4855,"taip")</f>
        <v>0</v>
      </c>
      <c r="CC25" s="222">
        <f>SUMIFS('D5'!$AG$11:$AG$4855,'D5'!$B$11:$B$4855,'A2'!$D25,'D5'!$BK$11:$BK$4855,CC$7,'D5'!$BS$11:$BS$4855,"taip")</f>
        <v>0</v>
      </c>
      <c r="CD25" s="222">
        <f>SUMIFS('D5'!$AG$11:$AG$4855,'D5'!$B$11:$B$4855,'A2'!$D25,'D5'!$BK$11:$BK$4855,CD$7,'D5'!$BS$11:$BS$4855,"taip")</f>
        <v>0</v>
      </c>
      <c r="CE25" s="222">
        <f>SUMIFS('D5'!$AG$11:$AG$4855,'D5'!$B$11:$B$4855,'A2'!$D25,'D5'!$BK$11:$BK$4855,CE$7,'D5'!$BS$11:$BS$4855,"taip")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COUNTIFS('D5'!$B$11:$B$4855,'A2'!$D26,'D5'!$BH$11:$BH$4855,'A2'!H$7,'D5'!$BN$11:$BN$4855,"taip")</f>
        <v>0</v>
      </c>
      <c r="I26" s="222">
        <f>COUNTIFS('D5'!$B$11:$B$4855,'A2'!$D26,'D5'!$BH$11:$BH$4855,'A2'!I$7,'D5'!$BN$11:$BN$4855,"taip")</f>
        <v>0</v>
      </c>
      <c r="J26" s="222">
        <f>COUNTIFS('D5'!$B$11:$B$4855,'A2'!$D26,'D5'!$BH$11:$BH$4855,'A2'!J$7,'D5'!$BN$11:$BN$4855,"taip")</f>
        <v>0</v>
      </c>
      <c r="K26" s="222">
        <f>COUNTIFS('D5'!$B$11:$B$4855,'A2'!$D26,'D5'!$BH$11:$BH$4855,'A2'!K$7,'D5'!$BN$11:$BN$4855,"taip")</f>
        <v>0</v>
      </c>
      <c r="L26" s="222">
        <f>COUNTIFS('D5'!$B$11:$B$4855,'A2'!$D26,'D5'!$BH$11:$BH$4855,'A2'!L$7,'D5'!$BN$11:$BN$4855,"taip")</f>
        <v>0</v>
      </c>
      <c r="M26" s="222">
        <f>COUNTIFS('D5'!$B$11:$B$4855,'A2'!$D26,'D5'!$BH$11:$BH$4855,'A2'!M$7,'D5'!$BN$11:$BN$4855,"taip")</f>
        <v>0</v>
      </c>
      <c r="N26" s="221">
        <f t="shared" si="33"/>
        <v>0</v>
      </c>
      <c r="O26" s="222">
        <f>SUMIFS('D5'!$L$11:$L$4855,'D5'!$B$11:$B$4855,'A2'!$D26,'D5'!$BH$11:$BH$4855,O$7,'D5'!$BN$11:$BN$4855,"taip")</f>
        <v>0</v>
      </c>
      <c r="P26" s="222">
        <f>SUMIFS('D5'!$L$11:$L$4855,'D5'!$B$11:$B$4855,'A2'!$D26,'D5'!$BH$11:$BH$4855,P$7,'D5'!$BN$11:$BN$4855,"taip")</f>
        <v>0</v>
      </c>
      <c r="Q26" s="222">
        <f>SUMIFS('D5'!$L$11:$L$4855,'D5'!$B$11:$B$4855,'A2'!$D26,'D5'!$BH$11:$BH$4855,Q$7,'D5'!$BN$11:$BN$4855,"taip")</f>
        <v>0</v>
      </c>
      <c r="R26" s="222">
        <f>SUMIFS('D5'!$L$11:$L$4855,'D5'!$B$11:$B$4855,'A2'!$D26,'D5'!$BH$11:$BH$4855,R$7,'D5'!$BN$11:$BN$4855,"taip")</f>
        <v>0</v>
      </c>
      <c r="S26" s="222">
        <f>SUMIFS('D5'!$L$11:$L$4855,'D5'!$B$11:$B$4855,'A2'!$D26,'D5'!$BH$11:$BH$4855,S$7,'D5'!$BN$11:$BN$4855,"taip")</f>
        <v>0</v>
      </c>
      <c r="T26" s="222">
        <f>SUMIFS('D5'!$L$11:$L$4855,'D5'!$B$11:$B$4855,'A2'!$D26,'D5'!$BH$11:$BH$4855,T$7,'D5'!$BN$11:$BN$4855,"taip")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COUNTIFS('D5'!$B$11:$B$4855,'A2'!$D26,'D5'!$BI$11:$BI$4855,'A2'!AC$7,'D5'!$BO$11:$BO$4855,"taip")</f>
        <v>0</v>
      </c>
      <c r="AD26" s="222">
        <f>COUNTIFS('D5'!$B$11:$B$4855,'A2'!$D26,'D5'!$BI$11:$BI$4855,'A2'!AD$7,'D5'!$BO$11:$BO$4855,"taip")</f>
        <v>0</v>
      </c>
      <c r="AE26" s="222">
        <f>COUNTIFS('D5'!$B$11:$B$4855,'A2'!$D26,'D5'!$BI$11:$BI$4855,'A2'!AE$7,'D5'!$BO$11:$BO$4855,"taip")</f>
        <v>0</v>
      </c>
      <c r="AF26" s="222">
        <f>COUNTIFS('D5'!$B$11:$B$4855,'A2'!$D26,'D5'!$BI$11:$BI$4855,'A2'!AF$7,'D5'!$BO$11:$BO$4855,"taip")</f>
        <v>0</v>
      </c>
      <c r="AG26" s="222">
        <f>COUNTIFS('D5'!$B$11:$B$4855,'A2'!$D26,'D5'!$BI$11:$BI$4855,'A2'!AG$7,'D5'!$BO$11:$BO$4855,"taip")</f>
        <v>0</v>
      </c>
      <c r="AH26" s="222">
        <f>COUNTIFS('D5'!$B$11:$B$4855,'A2'!$D26,'D5'!$BI$11:$BI$4855,'A2'!AH$7,'D5'!$BO$11:$BO$4855,"taip")</f>
        <v>0</v>
      </c>
      <c r="AI26" s="221">
        <f t="shared" si="36"/>
        <v>0</v>
      </c>
      <c r="AJ26" s="222">
        <f>SUMIFS('D5'!$AG$11:$AG$4855,'D5'!$B$11:$B$4855,'A2'!$D26,'D5'!$BI$11:$BI$4855,AJ$7,'D5'!$BO$11:$BO$4855,"taip")</f>
        <v>0</v>
      </c>
      <c r="AK26" s="222">
        <f>SUMIFS('D5'!$AG$11:$AG$4855,'D5'!$B$11:$B$4855,'A2'!$D26,'D5'!$BI$11:$BI$4855,AK$7,'D5'!$BO$11:$BO$4855,"taip")</f>
        <v>0</v>
      </c>
      <c r="AL26" s="222">
        <f>SUMIFS('D5'!$AG$11:$AG$4855,'D5'!$B$11:$B$4855,'A2'!$D26,'D5'!$BI$11:$BI$4855,AL$7,'D5'!$BO$11:$BO$4855,"taip")</f>
        <v>0</v>
      </c>
      <c r="AM26" s="222">
        <f>SUMIFS('D5'!$AG$11:$AG$4855,'D5'!$B$11:$B$4855,'A2'!$D26,'D5'!$BI$11:$BI$4855,AM$7,'D5'!$BO$11:$BO$4855,"taip")</f>
        <v>0</v>
      </c>
      <c r="AN26" s="222">
        <f>SUMIFS('D5'!$AG$11:$AG$4855,'D5'!$B$11:$B$4855,'A2'!$D26,'D5'!$BI$11:$BI$4855,AN$7,'D5'!$BO$11:$BO$4855,"taip")</f>
        <v>0</v>
      </c>
      <c r="AO26" s="222">
        <f>SUMIFS('D5'!$AG$11:$AG$4855,'D5'!$B$11:$B$4855,'A2'!$D26,'D5'!$BI$11:$BI$4855,AO$7,'D5'!$BO$11:$BO$4855,"taip")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COUNTIFS('D5'!$B$11:$B$4855,'A2'!$D26,'D5'!$BJ$11:$BJ$4855,'A2'!AX$7,'D5'!$BP$11:$BP$4855,"taip")</f>
        <v>0</v>
      </c>
      <c r="AY26" s="222">
        <f>COUNTIFS('D5'!$B$11:$B$4855,'A2'!$D26,'D5'!$BJ$11:$BJ$4855,'A2'!AY$7,'D5'!$BP$11:$BP$4855,"taip")</f>
        <v>0</v>
      </c>
      <c r="AZ26" s="222">
        <f>COUNTIFS('D5'!$B$11:$B$4855,'A2'!$D26,'D5'!$BJ$11:$BJ$4855,'A2'!AZ$7,'D5'!$BP$11:$BP$4855,"taip")</f>
        <v>0</v>
      </c>
      <c r="BA26" s="222">
        <f>COUNTIFS('D5'!$B$11:$B$4855,'A2'!$D26,'D5'!$BJ$11:$BJ$4855,'A2'!BA$7,'D5'!$BP$11:$BP$4855,"taip")</f>
        <v>0</v>
      </c>
      <c r="BB26" s="222">
        <f>COUNTIFS('D5'!$B$11:$B$4855,'A2'!$D26,'D5'!$BJ$11:$BJ$4855,'A2'!BB$7,'D5'!$BP$11:$BP$4855,"taip")</f>
        <v>0</v>
      </c>
      <c r="BC26" s="222">
        <f>COUNTIFS('D5'!$B$11:$B$4855,'A2'!$D26,'D5'!$BJ$11:$BJ$4855,'A2'!BC$7,'D5'!$BP$11:$BP$4855,"taip")</f>
        <v>0</v>
      </c>
      <c r="BD26" s="221">
        <f t="shared" si="40"/>
        <v>0</v>
      </c>
      <c r="BE26" s="222">
        <f>SUMIFS('D5'!$AG$11:$AG$4855,'D5'!$B$11:$B$4855,'A2'!$D26,'D5'!$BJ$11:$BJ$4855,BE$7,'D5'!$BP$11:$BP$4855,"taip")</f>
        <v>0</v>
      </c>
      <c r="BF26" s="222">
        <f>SUMIFS('D5'!$AG$11:$AG$4855,'D5'!$B$11:$B$4855,'A2'!$D26,'D5'!$BJ$11:$BJ$4855,BF$7,'D5'!$BP$11:$BP$4855,"taip")</f>
        <v>0</v>
      </c>
      <c r="BG26" s="222">
        <f>SUMIFS('D5'!$AG$11:$AG$4855,'D5'!$B$11:$B$4855,'A2'!$D26,'D5'!$BJ$11:$BJ$4855,BG$7,'D5'!$BP$11:$BP$4855,"taip")</f>
        <v>0</v>
      </c>
      <c r="BH26" s="222">
        <f>SUMIFS('D5'!$AG$11:$AG$4855,'D5'!$B$11:$B$4855,'A2'!$D26,'D5'!$BJ$11:$BJ$4855,BH$7,'D5'!$BP$11:$BP$4855,"taip")</f>
        <v>0</v>
      </c>
      <c r="BI26" s="222">
        <f>SUMIFS('D5'!$AG$11:$AG$4855,'D5'!$B$11:$B$4855,'A2'!$D26,'D5'!$BJ$11:$BJ$4855,BI$7,'D5'!$BP$11:$BP$4855,"taip")</f>
        <v>0</v>
      </c>
      <c r="BJ26" s="222">
        <f>SUMIFS('D5'!$AG$11:$AG$4855,'D5'!$B$11:$B$4855,'A2'!$D26,'D5'!$BJ$11:$BJ$4855,BJ$7,'D5'!$BP$11:$BP$4855,"taip")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COUNTIFS('D5'!$B$11:$B$4855,'A2'!$D26,'D5'!$BK$11:$BK$4855,'A2'!BS$7,'D5'!$BS$11:$BS$4855,"taip")</f>
        <v>0</v>
      </c>
      <c r="BT26" s="222">
        <f>COUNTIFS('D5'!$B$11:$B$4855,'A2'!$D26,'D5'!$BK$11:$BK$4855,'A2'!BT$7,'D5'!$BS$11:$BS$4855,"taip")</f>
        <v>0</v>
      </c>
      <c r="BU26" s="222">
        <f>COUNTIFS('D5'!$B$11:$B$4855,'A2'!$D26,'D5'!$BK$11:$BK$4855,'A2'!BU$7,'D5'!$BS$11:$BS$4855,"taip")</f>
        <v>0</v>
      </c>
      <c r="BV26" s="222">
        <f>COUNTIFS('D5'!$B$11:$B$4855,'A2'!$D26,'D5'!$BK$11:$BK$4855,'A2'!BV$7,'D5'!$BS$11:$BS$4855,"taip")</f>
        <v>0</v>
      </c>
      <c r="BW26" s="222">
        <f>COUNTIFS('D5'!$B$11:$B$4855,'A2'!$D26,'D5'!$BK$11:$BK$4855,'A2'!BW$7,'D5'!$BS$11:$BS$4855,"taip")</f>
        <v>0</v>
      </c>
      <c r="BX26" s="222">
        <f>COUNTIFS('D5'!$B$11:$B$4855,'A2'!$D26,'D5'!$BK$11:$BK$4855,'A2'!BX$7,'D5'!$BS$11:$BS$4855,"taip")</f>
        <v>0</v>
      </c>
      <c r="BY26" s="221">
        <f t="shared" si="44"/>
        <v>0</v>
      </c>
      <c r="BZ26" s="222">
        <f>SUMIFS('D5'!$AG$11:$AG$4855,'D5'!$B$11:$B$4855,'A2'!$D26,'D5'!$BK$11:$BK$4855,BZ$7,'D5'!$BS$11:$BS$4855,"taip")</f>
        <v>0</v>
      </c>
      <c r="CA26" s="222">
        <f>SUMIFS('D5'!$AG$11:$AG$4855,'D5'!$B$11:$B$4855,'A2'!$D26,'D5'!$BK$11:$BK$4855,CA$7,'D5'!$BS$11:$BS$4855,"taip")</f>
        <v>0</v>
      </c>
      <c r="CB26" s="222">
        <f>SUMIFS('D5'!$AG$11:$AG$4855,'D5'!$B$11:$B$4855,'A2'!$D26,'D5'!$BK$11:$BK$4855,CB$7,'D5'!$BS$11:$BS$4855,"taip")</f>
        <v>0</v>
      </c>
      <c r="CC26" s="222">
        <f>SUMIFS('D5'!$AG$11:$AG$4855,'D5'!$B$11:$B$4855,'A2'!$D26,'D5'!$BK$11:$BK$4855,CC$7,'D5'!$BS$11:$BS$4855,"taip")</f>
        <v>0</v>
      </c>
      <c r="CD26" s="222">
        <f>SUMIFS('D5'!$AG$11:$AG$4855,'D5'!$B$11:$B$4855,'A2'!$D26,'D5'!$BK$11:$BK$4855,CD$7,'D5'!$BS$11:$BS$4855,"taip")</f>
        <v>0</v>
      </c>
      <c r="CE26" s="222">
        <f>SUMIFS('D5'!$AG$11:$AG$4855,'D5'!$B$11:$B$4855,'A2'!$D26,'D5'!$BK$11:$BK$4855,CE$7,'D5'!$BS$11:$BS$4855,"taip")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COUNTIFS('D5'!$B$11:$B$4855,'A2'!$D27,'D5'!$BH$11:$BH$4855,'A2'!H$7,'D5'!$BN$11:$BN$4855,"taip")</f>
        <v>0</v>
      </c>
      <c r="I27" s="222">
        <f>COUNTIFS('D5'!$B$11:$B$4855,'A2'!$D27,'D5'!$BH$11:$BH$4855,'A2'!I$7,'D5'!$BN$11:$BN$4855,"taip")</f>
        <v>0</v>
      </c>
      <c r="J27" s="222">
        <f>COUNTIFS('D5'!$B$11:$B$4855,'A2'!$D27,'D5'!$BH$11:$BH$4855,'A2'!J$7,'D5'!$BN$11:$BN$4855,"taip")</f>
        <v>0</v>
      </c>
      <c r="K27" s="222">
        <f>COUNTIFS('D5'!$B$11:$B$4855,'A2'!$D27,'D5'!$BH$11:$BH$4855,'A2'!K$7,'D5'!$BN$11:$BN$4855,"taip")</f>
        <v>0</v>
      </c>
      <c r="L27" s="222">
        <f>COUNTIFS('D5'!$B$11:$B$4855,'A2'!$D27,'D5'!$BH$11:$BH$4855,'A2'!L$7,'D5'!$BN$11:$BN$4855,"taip")</f>
        <v>0</v>
      </c>
      <c r="M27" s="222">
        <f>COUNTIFS('D5'!$B$11:$B$4855,'A2'!$D27,'D5'!$BH$11:$BH$4855,'A2'!M$7,'D5'!$BN$11:$BN$4855,"taip")</f>
        <v>0</v>
      </c>
      <c r="N27" s="221">
        <f t="shared" si="33"/>
        <v>0</v>
      </c>
      <c r="O27" s="222">
        <f>SUMIFS('D5'!$L$11:$L$4855,'D5'!$B$11:$B$4855,'A2'!$D27,'D5'!$BH$11:$BH$4855,O$7,'D5'!$BN$11:$BN$4855,"taip")</f>
        <v>0</v>
      </c>
      <c r="P27" s="222">
        <f>SUMIFS('D5'!$L$11:$L$4855,'D5'!$B$11:$B$4855,'A2'!$D27,'D5'!$BH$11:$BH$4855,P$7,'D5'!$BN$11:$BN$4855,"taip")</f>
        <v>0</v>
      </c>
      <c r="Q27" s="222">
        <f>SUMIFS('D5'!$L$11:$L$4855,'D5'!$B$11:$B$4855,'A2'!$D27,'D5'!$BH$11:$BH$4855,Q$7,'D5'!$BN$11:$BN$4855,"taip")</f>
        <v>0</v>
      </c>
      <c r="R27" s="222">
        <f>SUMIFS('D5'!$L$11:$L$4855,'D5'!$B$11:$B$4855,'A2'!$D27,'D5'!$BH$11:$BH$4855,R$7,'D5'!$BN$11:$BN$4855,"taip")</f>
        <v>0</v>
      </c>
      <c r="S27" s="222">
        <f>SUMIFS('D5'!$L$11:$L$4855,'D5'!$B$11:$B$4855,'A2'!$D27,'D5'!$BH$11:$BH$4855,S$7,'D5'!$BN$11:$BN$4855,"taip")</f>
        <v>0</v>
      </c>
      <c r="T27" s="222">
        <f>SUMIFS('D5'!$L$11:$L$4855,'D5'!$B$11:$B$4855,'A2'!$D27,'D5'!$BH$11:$BH$4855,T$7,'D5'!$BN$11:$BN$4855,"taip")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COUNTIFS('D5'!$B$11:$B$4855,'A2'!$D27,'D5'!$BI$11:$BI$4855,'A2'!AC$7,'D5'!$BO$11:$BO$4855,"taip")</f>
        <v>0</v>
      </c>
      <c r="AD27" s="222">
        <f>COUNTIFS('D5'!$B$11:$B$4855,'A2'!$D27,'D5'!$BI$11:$BI$4855,'A2'!AD$7,'D5'!$BO$11:$BO$4855,"taip")</f>
        <v>0</v>
      </c>
      <c r="AE27" s="222">
        <f>COUNTIFS('D5'!$B$11:$B$4855,'A2'!$D27,'D5'!$BI$11:$BI$4855,'A2'!AE$7,'D5'!$BO$11:$BO$4855,"taip")</f>
        <v>0</v>
      </c>
      <c r="AF27" s="222">
        <f>COUNTIFS('D5'!$B$11:$B$4855,'A2'!$D27,'D5'!$BI$11:$BI$4855,'A2'!AF$7,'D5'!$BO$11:$BO$4855,"taip")</f>
        <v>0</v>
      </c>
      <c r="AG27" s="222">
        <f>COUNTIFS('D5'!$B$11:$B$4855,'A2'!$D27,'D5'!$BI$11:$BI$4855,'A2'!AG$7,'D5'!$BO$11:$BO$4855,"taip")</f>
        <v>0</v>
      </c>
      <c r="AH27" s="222">
        <f>COUNTIFS('D5'!$B$11:$B$4855,'A2'!$D27,'D5'!$BI$11:$BI$4855,'A2'!AH$7,'D5'!$BO$11:$BO$4855,"taip")</f>
        <v>0</v>
      </c>
      <c r="AI27" s="221">
        <f t="shared" si="36"/>
        <v>0</v>
      </c>
      <c r="AJ27" s="222">
        <f>SUMIFS('D5'!$AG$11:$AG$4855,'D5'!$B$11:$B$4855,'A2'!$D27,'D5'!$BI$11:$BI$4855,AJ$7,'D5'!$BO$11:$BO$4855,"taip")</f>
        <v>0</v>
      </c>
      <c r="AK27" s="222">
        <f>SUMIFS('D5'!$AG$11:$AG$4855,'D5'!$B$11:$B$4855,'A2'!$D27,'D5'!$BI$11:$BI$4855,AK$7,'D5'!$BO$11:$BO$4855,"taip")</f>
        <v>0</v>
      </c>
      <c r="AL27" s="222">
        <f>SUMIFS('D5'!$AG$11:$AG$4855,'D5'!$B$11:$B$4855,'A2'!$D27,'D5'!$BI$11:$BI$4855,AL$7,'D5'!$BO$11:$BO$4855,"taip")</f>
        <v>0</v>
      </c>
      <c r="AM27" s="222">
        <f>SUMIFS('D5'!$AG$11:$AG$4855,'D5'!$B$11:$B$4855,'A2'!$D27,'D5'!$BI$11:$BI$4855,AM$7,'D5'!$BO$11:$BO$4855,"taip")</f>
        <v>0</v>
      </c>
      <c r="AN27" s="222">
        <f>SUMIFS('D5'!$AG$11:$AG$4855,'D5'!$B$11:$B$4855,'A2'!$D27,'D5'!$BI$11:$BI$4855,AN$7,'D5'!$BO$11:$BO$4855,"taip")</f>
        <v>0</v>
      </c>
      <c r="AO27" s="222">
        <f>SUMIFS('D5'!$AG$11:$AG$4855,'D5'!$B$11:$B$4855,'A2'!$D27,'D5'!$BI$11:$BI$4855,AO$7,'D5'!$BO$11:$BO$4855,"taip")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COUNTIFS('D5'!$B$11:$B$4855,'A2'!$D27,'D5'!$BJ$11:$BJ$4855,'A2'!AX$7,'D5'!$BP$11:$BP$4855,"taip")</f>
        <v>0</v>
      </c>
      <c r="AY27" s="222">
        <f>COUNTIFS('D5'!$B$11:$B$4855,'A2'!$D27,'D5'!$BJ$11:$BJ$4855,'A2'!AY$7,'D5'!$BP$11:$BP$4855,"taip")</f>
        <v>0</v>
      </c>
      <c r="AZ27" s="222">
        <f>COUNTIFS('D5'!$B$11:$B$4855,'A2'!$D27,'D5'!$BJ$11:$BJ$4855,'A2'!AZ$7,'D5'!$BP$11:$BP$4855,"taip")</f>
        <v>0</v>
      </c>
      <c r="BA27" s="222">
        <f>COUNTIFS('D5'!$B$11:$B$4855,'A2'!$D27,'D5'!$BJ$11:$BJ$4855,'A2'!BA$7,'D5'!$BP$11:$BP$4855,"taip")</f>
        <v>0</v>
      </c>
      <c r="BB27" s="222">
        <f>COUNTIFS('D5'!$B$11:$B$4855,'A2'!$D27,'D5'!$BJ$11:$BJ$4855,'A2'!BB$7,'D5'!$BP$11:$BP$4855,"taip")</f>
        <v>0</v>
      </c>
      <c r="BC27" s="222">
        <f>COUNTIFS('D5'!$B$11:$B$4855,'A2'!$D27,'D5'!$BJ$11:$BJ$4855,'A2'!BC$7,'D5'!$BP$11:$BP$4855,"taip")</f>
        <v>0</v>
      </c>
      <c r="BD27" s="221">
        <f t="shared" si="40"/>
        <v>0</v>
      </c>
      <c r="BE27" s="222">
        <f>SUMIFS('D5'!$AG$11:$AG$4855,'D5'!$B$11:$B$4855,'A2'!$D27,'D5'!$BJ$11:$BJ$4855,BE$7,'D5'!$BP$11:$BP$4855,"taip")</f>
        <v>0</v>
      </c>
      <c r="BF27" s="222">
        <f>SUMIFS('D5'!$AG$11:$AG$4855,'D5'!$B$11:$B$4855,'A2'!$D27,'D5'!$BJ$11:$BJ$4855,BF$7,'D5'!$BP$11:$BP$4855,"taip")</f>
        <v>0</v>
      </c>
      <c r="BG27" s="222">
        <f>SUMIFS('D5'!$AG$11:$AG$4855,'D5'!$B$11:$B$4855,'A2'!$D27,'D5'!$BJ$11:$BJ$4855,BG$7,'D5'!$BP$11:$BP$4855,"taip")</f>
        <v>0</v>
      </c>
      <c r="BH27" s="222">
        <f>SUMIFS('D5'!$AG$11:$AG$4855,'D5'!$B$11:$B$4855,'A2'!$D27,'D5'!$BJ$11:$BJ$4855,BH$7,'D5'!$BP$11:$BP$4855,"taip")</f>
        <v>0</v>
      </c>
      <c r="BI27" s="222">
        <f>SUMIFS('D5'!$AG$11:$AG$4855,'D5'!$B$11:$B$4855,'A2'!$D27,'D5'!$BJ$11:$BJ$4855,BI$7,'D5'!$BP$11:$BP$4855,"taip")</f>
        <v>0</v>
      </c>
      <c r="BJ27" s="222">
        <f>SUMIFS('D5'!$AG$11:$AG$4855,'D5'!$B$11:$B$4855,'A2'!$D27,'D5'!$BJ$11:$BJ$4855,BJ$7,'D5'!$BP$11:$BP$4855,"taip")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COUNTIFS('D5'!$B$11:$B$4855,'A2'!$D27,'D5'!$BK$11:$BK$4855,'A2'!BS$7,'D5'!$BS$11:$BS$4855,"taip")</f>
        <v>0</v>
      </c>
      <c r="BT27" s="222">
        <f>COUNTIFS('D5'!$B$11:$B$4855,'A2'!$D27,'D5'!$BK$11:$BK$4855,'A2'!BT$7,'D5'!$BS$11:$BS$4855,"taip")</f>
        <v>0</v>
      </c>
      <c r="BU27" s="222">
        <f>COUNTIFS('D5'!$B$11:$B$4855,'A2'!$D27,'D5'!$BK$11:$BK$4855,'A2'!BU$7,'D5'!$BS$11:$BS$4855,"taip")</f>
        <v>0</v>
      </c>
      <c r="BV27" s="222">
        <f>COUNTIFS('D5'!$B$11:$B$4855,'A2'!$D27,'D5'!$BK$11:$BK$4855,'A2'!BV$7,'D5'!$BS$11:$BS$4855,"taip")</f>
        <v>0</v>
      </c>
      <c r="BW27" s="222">
        <f>COUNTIFS('D5'!$B$11:$B$4855,'A2'!$D27,'D5'!$BK$11:$BK$4855,'A2'!BW$7,'D5'!$BS$11:$BS$4855,"taip")</f>
        <v>0</v>
      </c>
      <c r="BX27" s="222">
        <f>COUNTIFS('D5'!$B$11:$B$4855,'A2'!$D27,'D5'!$BK$11:$BK$4855,'A2'!BX$7,'D5'!$BS$11:$BS$4855,"taip")</f>
        <v>0</v>
      </c>
      <c r="BY27" s="221">
        <f t="shared" si="44"/>
        <v>0</v>
      </c>
      <c r="BZ27" s="222">
        <f>SUMIFS('D5'!$AG$11:$AG$4855,'D5'!$B$11:$B$4855,'A2'!$D27,'D5'!$BK$11:$BK$4855,BZ$7,'D5'!$BS$11:$BS$4855,"taip")</f>
        <v>0</v>
      </c>
      <c r="CA27" s="222">
        <f>SUMIFS('D5'!$AG$11:$AG$4855,'D5'!$B$11:$B$4855,'A2'!$D27,'D5'!$BK$11:$BK$4855,CA$7,'D5'!$BS$11:$BS$4855,"taip")</f>
        <v>0</v>
      </c>
      <c r="CB27" s="222">
        <f>SUMIFS('D5'!$AG$11:$AG$4855,'D5'!$B$11:$B$4855,'A2'!$D27,'D5'!$BK$11:$BK$4855,CB$7,'D5'!$BS$11:$BS$4855,"taip")</f>
        <v>0</v>
      </c>
      <c r="CC27" s="222">
        <f>SUMIFS('D5'!$AG$11:$AG$4855,'D5'!$B$11:$B$4855,'A2'!$D27,'D5'!$BK$11:$BK$4855,CC$7,'D5'!$BS$11:$BS$4855,"taip")</f>
        <v>0</v>
      </c>
      <c r="CD27" s="222">
        <f>SUMIFS('D5'!$AG$11:$AG$4855,'D5'!$B$11:$B$4855,'A2'!$D27,'D5'!$BK$11:$BK$4855,CD$7,'D5'!$BS$11:$BS$4855,"taip")</f>
        <v>0</v>
      </c>
      <c r="CE27" s="222">
        <f>SUMIFS('D5'!$AG$11:$AG$4855,'D5'!$B$11:$B$4855,'A2'!$D27,'D5'!$BK$11:$BK$4855,CE$7,'D5'!$BS$11:$BS$4855,"taip")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COUNTIFS('D5'!$B$11:$B$4855,'A2'!$D28,'D5'!$BH$11:$BH$4855,'A2'!H$7,'D5'!$BN$11:$BN$4855,"taip")</f>
        <v>0</v>
      </c>
      <c r="I28" s="222">
        <f>COUNTIFS('D5'!$B$11:$B$4855,'A2'!$D28,'D5'!$BH$11:$BH$4855,'A2'!I$7,'D5'!$BN$11:$BN$4855,"taip")</f>
        <v>0</v>
      </c>
      <c r="J28" s="222">
        <f>COUNTIFS('D5'!$B$11:$B$4855,'A2'!$D28,'D5'!$BH$11:$BH$4855,'A2'!J$7,'D5'!$BN$11:$BN$4855,"taip")</f>
        <v>0</v>
      </c>
      <c r="K28" s="222">
        <f>COUNTIFS('D5'!$B$11:$B$4855,'A2'!$D28,'D5'!$BH$11:$BH$4855,'A2'!K$7,'D5'!$BN$11:$BN$4855,"taip")</f>
        <v>0</v>
      </c>
      <c r="L28" s="222">
        <f>COUNTIFS('D5'!$B$11:$B$4855,'A2'!$D28,'D5'!$BH$11:$BH$4855,'A2'!L$7,'D5'!$BN$11:$BN$4855,"taip")</f>
        <v>0</v>
      </c>
      <c r="M28" s="222">
        <f>COUNTIFS('D5'!$B$11:$B$4855,'A2'!$D28,'D5'!$BH$11:$BH$4855,'A2'!M$7,'D5'!$BN$11:$BN$4855,"taip")</f>
        <v>0</v>
      </c>
      <c r="N28" s="221">
        <f t="shared" si="33"/>
        <v>0</v>
      </c>
      <c r="O28" s="222">
        <f>SUMIFS('D5'!$L$11:$L$4855,'D5'!$B$11:$B$4855,'A2'!$D28,'D5'!$BH$11:$BH$4855,O$7,'D5'!$BN$11:$BN$4855,"taip")</f>
        <v>0</v>
      </c>
      <c r="P28" s="222">
        <f>SUMIFS('D5'!$L$11:$L$4855,'D5'!$B$11:$B$4855,'A2'!$D28,'D5'!$BH$11:$BH$4855,P$7,'D5'!$BN$11:$BN$4855,"taip")</f>
        <v>0</v>
      </c>
      <c r="Q28" s="222">
        <f>SUMIFS('D5'!$L$11:$L$4855,'D5'!$B$11:$B$4855,'A2'!$D28,'D5'!$BH$11:$BH$4855,Q$7,'D5'!$BN$11:$BN$4855,"taip")</f>
        <v>0</v>
      </c>
      <c r="R28" s="222">
        <f>SUMIFS('D5'!$L$11:$L$4855,'D5'!$B$11:$B$4855,'A2'!$D28,'D5'!$BH$11:$BH$4855,R$7,'D5'!$BN$11:$BN$4855,"taip")</f>
        <v>0</v>
      </c>
      <c r="S28" s="222">
        <f>SUMIFS('D5'!$L$11:$L$4855,'D5'!$B$11:$B$4855,'A2'!$D28,'D5'!$BH$11:$BH$4855,S$7,'D5'!$BN$11:$BN$4855,"taip")</f>
        <v>0</v>
      </c>
      <c r="T28" s="222">
        <f>SUMIFS('D5'!$L$11:$L$4855,'D5'!$B$11:$B$4855,'A2'!$D28,'D5'!$BH$11:$BH$4855,T$7,'D5'!$BN$11:$BN$4855,"taip")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COUNTIFS('D5'!$B$11:$B$4855,'A2'!$D28,'D5'!$BI$11:$BI$4855,'A2'!AC$7,'D5'!$BO$11:$BO$4855,"taip")</f>
        <v>0</v>
      </c>
      <c r="AD28" s="222">
        <f>COUNTIFS('D5'!$B$11:$B$4855,'A2'!$D28,'D5'!$BI$11:$BI$4855,'A2'!AD$7,'D5'!$BO$11:$BO$4855,"taip")</f>
        <v>0</v>
      </c>
      <c r="AE28" s="222">
        <f>COUNTIFS('D5'!$B$11:$B$4855,'A2'!$D28,'D5'!$BI$11:$BI$4855,'A2'!AE$7,'D5'!$BO$11:$BO$4855,"taip")</f>
        <v>0</v>
      </c>
      <c r="AF28" s="222">
        <f>COUNTIFS('D5'!$B$11:$B$4855,'A2'!$D28,'D5'!$BI$11:$BI$4855,'A2'!AF$7,'D5'!$BO$11:$BO$4855,"taip")</f>
        <v>0</v>
      </c>
      <c r="AG28" s="222">
        <f>COUNTIFS('D5'!$B$11:$B$4855,'A2'!$D28,'D5'!$BI$11:$BI$4855,'A2'!AG$7,'D5'!$BO$11:$BO$4855,"taip")</f>
        <v>0</v>
      </c>
      <c r="AH28" s="222">
        <f>COUNTIFS('D5'!$B$11:$B$4855,'A2'!$D28,'D5'!$BI$11:$BI$4855,'A2'!AH$7,'D5'!$BO$11:$BO$4855,"taip")</f>
        <v>0</v>
      </c>
      <c r="AI28" s="221">
        <f t="shared" si="36"/>
        <v>0</v>
      </c>
      <c r="AJ28" s="222">
        <f>SUMIFS('D5'!$AG$11:$AG$4855,'D5'!$B$11:$B$4855,'A2'!$D28,'D5'!$BI$11:$BI$4855,AJ$7,'D5'!$BO$11:$BO$4855,"taip")</f>
        <v>0</v>
      </c>
      <c r="AK28" s="222">
        <f>SUMIFS('D5'!$AG$11:$AG$4855,'D5'!$B$11:$B$4855,'A2'!$D28,'D5'!$BI$11:$BI$4855,AK$7,'D5'!$BO$11:$BO$4855,"taip")</f>
        <v>0</v>
      </c>
      <c r="AL28" s="222">
        <f>SUMIFS('D5'!$AG$11:$AG$4855,'D5'!$B$11:$B$4855,'A2'!$D28,'D5'!$BI$11:$BI$4855,AL$7,'D5'!$BO$11:$BO$4855,"taip")</f>
        <v>0</v>
      </c>
      <c r="AM28" s="222">
        <f>SUMIFS('D5'!$AG$11:$AG$4855,'D5'!$B$11:$B$4855,'A2'!$D28,'D5'!$BI$11:$BI$4855,AM$7,'D5'!$BO$11:$BO$4855,"taip")</f>
        <v>0</v>
      </c>
      <c r="AN28" s="222">
        <f>SUMIFS('D5'!$AG$11:$AG$4855,'D5'!$B$11:$B$4855,'A2'!$D28,'D5'!$BI$11:$BI$4855,AN$7,'D5'!$BO$11:$BO$4855,"taip")</f>
        <v>0</v>
      </c>
      <c r="AO28" s="222">
        <f>SUMIFS('D5'!$AG$11:$AG$4855,'D5'!$B$11:$B$4855,'A2'!$D28,'D5'!$BI$11:$BI$4855,AO$7,'D5'!$BO$11:$BO$4855,"taip")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COUNTIFS('D5'!$B$11:$B$4855,'A2'!$D28,'D5'!$BJ$11:$BJ$4855,'A2'!AX$7,'D5'!$BP$11:$BP$4855,"taip")</f>
        <v>0</v>
      </c>
      <c r="AY28" s="222">
        <f>COUNTIFS('D5'!$B$11:$B$4855,'A2'!$D28,'D5'!$BJ$11:$BJ$4855,'A2'!AY$7,'D5'!$BP$11:$BP$4855,"taip")</f>
        <v>0</v>
      </c>
      <c r="AZ28" s="222">
        <f>COUNTIFS('D5'!$B$11:$B$4855,'A2'!$D28,'D5'!$BJ$11:$BJ$4855,'A2'!AZ$7,'D5'!$BP$11:$BP$4855,"taip")</f>
        <v>0</v>
      </c>
      <c r="BA28" s="222">
        <f>COUNTIFS('D5'!$B$11:$B$4855,'A2'!$D28,'D5'!$BJ$11:$BJ$4855,'A2'!BA$7,'D5'!$BP$11:$BP$4855,"taip")</f>
        <v>0</v>
      </c>
      <c r="BB28" s="222">
        <f>COUNTIFS('D5'!$B$11:$B$4855,'A2'!$D28,'D5'!$BJ$11:$BJ$4855,'A2'!BB$7,'D5'!$BP$11:$BP$4855,"taip")</f>
        <v>0</v>
      </c>
      <c r="BC28" s="222">
        <f>COUNTIFS('D5'!$B$11:$B$4855,'A2'!$D28,'D5'!$BJ$11:$BJ$4855,'A2'!BC$7,'D5'!$BP$11:$BP$4855,"taip")</f>
        <v>0</v>
      </c>
      <c r="BD28" s="221">
        <f t="shared" si="40"/>
        <v>0</v>
      </c>
      <c r="BE28" s="222">
        <f>SUMIFS('D5'!$AG$11:$AG$4855,'D5'!$B$11:$B$4855,'A2'!$D28,'D5'!$BJ$11:$BJ$4855,BE$7,'D5'!$BP$11:$BP$4855,"taip")</f>
        <v>0</v>
      </c>
      <c r="BF28" s="222">
        <f>SUMIFS('D5'!$AG$11:$AG$4855,'D5'!$B$11:$B$4855,'A2'!$D28,'D5'!$BJ$11:$BJ$4855,BF$7,'D5'!$BP$11:$BP$4855,"taip")</f>
        <v>0</v>
      </c>
      <c r="BG28" s="222">
        <f>SUMIFS('D5'!$AG$11:$AG$4855,'D5'!$B$11:$B$4855,'A2'!$D28,'D5'!$BJ$11:$BJ$4855,BG$7,'D5'!$BP$11:$BP$4855,"taip")</f>
        <v>0</v>
      </c>
      <c r="BH28" s="222">
        <f>SUMIFS('D5'!$AG$11:$AG$4855,'D5'!$B$11:$B$4855,'A2'!$D28,'D5'!$BJ$11:$BJ$4855,BH$7,'D5'!$BP$11:$BP$4855,"taip")</f>
        <v>0</v>
      </c>
      <c r="BI28" s="222">
        <f>SUMIFS('D5'!$AG$11:$AG$4855,'D5'!$B$11:$B$4855,'A2'!$D28,'D5'!$BJ$11:$BJ$4855,BI$7,'D5'!$BP$11:$BP$4855,"taip")</f>
        <v>0</v>
      </c>
      <c r="BJ28" s="222">
        <f>SUMIFS('D5'!$AG$11:$AG$4855,'D5'!$B$11:$B$4855,'A2'!$D28,'D5'!$BJ$11:$BJ$4855,BJ$7,'D5'!$BP$11:$BP$4855,"taip")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COUNTIFS('D5'!$B$11:$B$4855,'A2'!$D28,'D5'!$BK$11:$BK$4855,'A2'!BS$7,'D5'!$BS$11:$BS$4855,"taip")</f>
        <v>0</v>
      </c>
      <c r="BT28" s="222">
        <f>COUNTIFS('D5'!$B$11:$B$4855,'A2'!$D28,'D5'!$BK$11:$BK$4855,'A2'!BT$7,'D5'!$BS$11:$BS$4855,"taip")</f>
        <v>0</v>
      </c>
      <c r="BU28" s="222">
        <f>COUNTIFS('D5'!$B$11:$B$4855,'A2'!$D28,'D5'!$BK$11:$BK$4855,'A2'!BU$7,'D5'!$BS$11:$BS$4855,"taip")</f>
        <v>0</v>
      </c>
      <c r="BV28" s="222">
        <f>COUNTIFS('D5'!$B$11:$B$4855,'A2'!$D28,'D5'!$BK$11:$BK$4855,'A2'!BV$7,'D5'!$BS$11:$BS$4855,"taip")</f>
        <v>0</v>
      </c>
      <c r="BW28" s="222">
        <f>COUNTIFS('D5'!$B$11:$B$4855,'A2'!$D28,'D5'!$BK$11:$BK$4855,'A2'!BW$7,'D5'!$BS$11:$BS$4855,"taip")</f>
        <v>0</v>
      </c>
      <c r="BX28" s="222">
        <f>COUNTIFS('D5'!$B$11:$B$4855,'A2'!$D28,'D5'!$BK$11:$BK$4855,'A2'!BX$7,'D5'!$BS$11:$BS$4855,"taip")</f>
        <v>0</v>
      </c>
      <c r="BY28" s="221">
        <f t="shared" si="44"/>
        <v>0</v>
      </c>
      <c r="BZ28" s="222">
        <f>SUMIFS('D5'!$AG$11:$AG$4855,'D5'!$B$11:$B$4855,'A2'!$D28,'D5'!$BK$11:$BK$4855,BZ$7,'D5'!$BS$11:$BS$4855,"taip")</f>
        <v>0</v>
      </c>
      <c r="CA28" s="222">
        <f>SUMIFS('D5'!$AG$11:$AG$4855,'D5'!$B$11:$B$4855,'A2'!$D28,'D5'!$BK$11:$BK$4855,CA$7,'D5'!$BS$11:$BS$4855,"taip")</f>
        <v>0</v>
      </c>
      <c r="CB28" s="222">
        <f>SUMIFS('D5'!$AG$11:$AG$4855,'D5'!$B$11:$B$4855,'A2'!$D28,'D5'!$BK$11:$BK$4855,CB$7,'D5'!$BS$11:$BS$4855,"taip")</f>
        <v>0</v>
      </c>
      <c r="CC28" s="222">
        <f>SUMIFS('D5'!$AG$11:$AG$4855,'D5'!$B$11:$B$4855,'A2'!$D28,'D5'!$BK$11:$BK$4855,CC$7,'D5'!$BS$11:$BS$4855,"taip")</f>
        <v>0</v>
      </c>
      <c r="CD28" s="222">
        <f>SUMIFS('D5'!$AG$11:$AG$4855,'D5'!$B$11:$B$4855,'A2'!$D28,'D5'!$BK$11:$BK$4855,CD$7,'D5'!$BS$11:$BS$4855,"taip")</f>
        <v>0</v>
      </c>
      <c r="CE28" s="222">
        <f>SUMIFS('D5'!$AG$11:$AG$4855,'D5'!$B$11:$B$4855,'A2'!$D28,'D5'!$BK$11:$BK$4855,CE$7,'D5'!$BS$11:$BS$4855,"taip")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COUNTIFS('D5'!$B$11:$B$4855,'A2'!$D29,'D5'!$BH$11:$BH$4855,'A2'!H$7,'D5'!$BN$11:$BN$4855,"taip")</f>
        <v>0</v>
      </c>
      <c r="I29" s="222">
        <f>COUNTIFS('D5'!$B$11:$B$4855,'A2'!$D29,'D5'!$BH$11:$BH$4855,'A2'!I$7,'D5'!$BN$11:$BN$4855,"taip")</f>
        <v>0</v>
      </c>
      <c r="J29" s="222">
        <f>COUNTIFS('D5'!$B$11:$B$4855,'A2'!$D29,'D5'!$BH$11:$BH$4855,'A2'!J$7,'D5'!$BN$11:$BN$4855,"taip")</f>
        <v>0</v>
      </c>
      <c r="K29" s="222">
        <f>COUNTIFS('D5'!$B$11:$B$4855,'A2'!$D29,'D5'!$BH$11:$BH$4855,'A2'!K$7,'D5'!$BN$11:$BN$4855,"taip")</f>
        <v>0</v>
      </c>
      <c r="L29" s="222">
        <f>COUNTIFS('D5'!$B$11:$B$4855,'A2'!$D29,'D5'!$BH$11:$BH$4855,'A2'!L$7,'D5'!$BN$11:$BN$4855,"taip")</f>
        <v>0</v>
      </c>
      <c r="M29" s="222">
        <f>COUNTIFS('D5'!$B$11:$B$4855,'A2'!$D29,'D5'!$BH$11:$BH$4855,'A2'!M$7,'D5'!$BN$11:$BN$4855,"taip")</f>
        <v>0</v>
      </c>
      <c r="N29" s="221">
        <f t="shared" si="33"/>
        <v>0</v>
      </c>
      <c r="O29" s="222">
        <f>SUMIFS('D5'!$L$11:$L$4855,'D5'!$B$11:$B$4855,'A2'!$D29,'D5'!$BH$11:$BH$4855,O$7,'D5'!$BN$11:$BN$4855,"taip")</f>
        <v>0</v>
      </c>
      <c r="P29" s="222">
        <f>SUMIFS('D5'!$L$11:$L$4855,'D5'!$B$11:$B$4855,'A2'!$D29,'D5'!$BH$11:$BH$4855,P$7,'D5'!$BN$11:$BN$4855,"taip")</f>
        <v>0</v>
      </c>
      <c r="Q29" s="222">
        <f>SUMIFS('D5'!$L$11:$L$4855,'D5'!$B$11:$B$4855,'A2'!$D29,'D5'!$BH$11:$BH$4855,Q$7,'D5'!$BN$11:$BN$4855,"taip")</f>
        <v>0</v>
      </c>
      <c r="R29" s="222">
        <f>SUMIFS('D5'!$L$11:$L$4855,'D5'!$B$11:$B$4855,'A2'!$D29,'D5'!$BH$11:$BH$4855,R$7,'D5'!$BN$11:$BN$4855,"taip")</f>
        <v>0</v>
      </c>
      <c r="S29" s="222">
        <f>SUMIFS('D5'!$L$11:$L$4855,'D5'!$B$11:$B$4855,'A2'!$D29,'D5'!$BH$11:$BH$4855,S$7,'D5'!$BN$11:$BN$4855,"taip")</f>
        <v>0</v>
      </c>
      <c r="T29" s="222">
        <f>SUMIFS('D5'!$L$11:$L$4855,'D5'!$B$11:$B$4855,'A2'!$D29,'D5'!$BH$11:$BH$4855,T$7,'D5'!$BN$11:$BN$4855,"taip")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COUNTIFS('D5'!$B$11:$B$4855,'A2'!$D29,'D5'!$BI$11:$BI$4855,'A2'!AC$7,'D5'!$BO$11:$BO$4855,"taip")</f>
        <v>0</v>
      </c>
      <c r="AD29" s="222">
        <f>COUNTIFS('D5'!$B$11:$B$4855,'A2'!$D29,'D5'!$BI$11:$BI$4855,'A2'!AD$7,'D5'!$BO$11:$BO$4855,"taip")</f>
        <v>0</v>
      </c>
      <c r="AE29" s="222">
        <f>COUNTIFS('D5'!$B$11:$B$4855,'A2'!$D29,'D5'!$BI$11:$BI$4855,'A2'!AE$7,'D5'!$BO$11:$BO$4855,"taip")</f>
        <v>0</v>
      </c>
      <c r="AF29" s="222">
        <f>COUNTIFS('D5'!$B$11:$B$4855,'A2'!$D29,'D5'!$BI$11:$BI$4855,'A2'!AF$7,'D5'!$BO$11:$BO$4855,"taip")</f>
        <v>0</v>
      </c>
      <c r="AG29" s="222">
        <f>COUNTIFS('D5'!$B$11:$B$4855,'A2'!$D29,'D5'!$BI$11:$BI$4855,'A2'!AG$7,'D5'!$BO$11:$BO$4855,"taip")</f>
        <v>0</v>
      </c>
      <c r="AH29" s="222">
        <f>COUNTIFS('D5'!$B$11:$B$4855,'A2'!$D29,'D5'!$BI$11:$BI$4855,'A2'!AH$7,'D5'!$BO$11:$BO$4855,"taip")</f>
        <v>0</v>
      </c>
      <c r="AI29" s="221">
        <f t="shared" si="36"/>
        <v>0</v>
      </c>
      <c r="AJ29" s="222">
        <f>SUMIFS('D5'!$AG$11:$AG$4855,'D5'!$B$11:$B$4855,'A2'!$D29,'D5'!$BI$11:$BI$4855,AJ$7,'D5'!$BO$11:$BO$4855,"taip")</f>
        <v>0</v>
      </c>
      <c r="AK29" s="222">
        <f>SUMIFS('D5'!$AG$11:$AG$4855,'D5'!$B$11:$B$4855,'A2'!$D29,'D5'!$BI$11:$BI$4855,AK$7,'D5'!$BO$11:$BO$4855,"taip")</f>
        <v>0</v>
      </c>
      <c r="AL29" s="222">
        <f>SUMIFS('D5'!$AG$11:$AG$4855,'D5'!$B$11:$B$4855,'A2'!$D29,'D5'!$BI$11:$BI$4855,AL$7,'D5'!$BO$11:$BO$4855,"taip")</f>
        <v>0</v>
      </c>
      <c r="AM29" s="222">
        <f>SUMIFS('D5'!$AG$11:$AG$4855,'D5'!$B$11:$B$4855,'A2'!$D29,'D5'!$BI$11:$BI$4855,AM$7,'D5'!$BO$11:$BO$4855,"taip")</f>
        <v>0</v>
      </c>
      <c r="AN29" s="222">
        <f>SUMIFS('D5'!$AG$11:$AG$4855,'D5'!$B$11:$B$4855,'A2'!$D29,'D5'!$BI$11:$BI$4855,AN$7,'D5'!$BO$11:$BO$4855,"taip")</f>
        <v>0</v>
      </c>
      <c r="AO29" s="222">
        <f>SUMIFS('D5'!$AG$11:$AG$4855,'D5'!$B$11:$B$4855,'A2'!$D29,'D5'!$BI$11:$BI$4855,AO$7,'D5'!$BO$11:$BO$4855,"taip")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COUNTIFS('D5'!$B$11:$B$4855,'A2'!$D29,'D5'!$BJ$11:$BJ$4855,'A2'!AX$7,'D5'!$BP$11:$BP$4855,"taip")</f>
        <v>0</v>
      </c>
      <c r="AY29" s="222">
        <f>COUNTIFS('D5'!$B$11:$B$4855,'A2'!$D29,'D5'!$BJ$11:$BJ$4855,'A2'!AY$7,'D5'!$BP$11:$BP$4855,"taip")</f>
        <v>0</v>
      </c>
      <c r="AZ29" s="222">
        <f>COUNTIFS('D5'!$B$11:$B$4855,'A2'!$D29,'D5'!$BJ$11:$BJ$4855,'A2'!AZ$7,'D5'!$BP$11:$BP$4855,"taip")</f>
        <v>0</v>
      </c>
      <c r="BA29" s="222">
        <f>COUNTIFS('D5'!$B$11:$B$4855,'A2'!$D29,'D5'!$BJ$11:$BJ$4855,'A2'!BA$7,'D5'!$BP$11:$BP$4855,"taip")</f>
        <v>0</v>
      </c>
      <c r="BB29" s="222">
        <f>COUNTIFS('D5'!$B$11:$B$4855,'A2'!$D29,'D5'!$BJ$11:$BJ$4855,'A2'!BB$7,'D5'!$BP$11:$BP$4855,"taip")</f>
        <v>0</v>
      </c>
      <c r="BC29" s="222">
        <f>COUNTIFS('D5'!$B$11:$B$4855,'A2'!$D29,'D5'!$BJ$11:$BJ$4855,'A2'!BC$7,'D5'!$BP$11:$BP$4855,"taip")</f>
        <v>0</v>
      </c>
      <c r="BD29" s="221">
        <f t="shared" si="40"/>
        <v>0</v>
      </c>
      <c r="BE29" s="222">
        <f>SUMIFS('D5'!$AG$11:$AG$4855,'D5'!$B$11:$B$4855,'A2'!$D29,'D5'!$BJ$11:$BJ$4855,BE$7,'D5'!$BP$11:$BP$4855,"taip")</f>
        <v>0</v>
      </c>
      <c r="BF29" s="222">
        <f>SUMIFS('D5'!$AG$11:$AG$4855,'D5'!$B$11:$B$4855,'A2'!$D29,'D5'!$BJ$11:$BJ$4855,BF$7,'D5'!$BP$11:$BP$4855,"taip")</f>
        <v>0</v>
      </c>
      <c r="BG29" s="222">
        <f>SUMIFS('D5'!$AG$11:$AG$4855,'D5'!$B$11:$B$4855,'A2'!$D29,'D5'!$BJ$11:$BJ$4855,BG$7,'D5'!$BP$11:$BP$4855,"taip")</f>
        <v>0</v>
      </c>
      <c r="BH29" s="222">
        <f>SUMIFS('D5'!$AG$11:$AG$4855,'D5'!$B$11:$B$4855,'A2'!$D29,'D5'!$BJ$11:$BJ$4855,BH$7,'D5'!$BP$11:$BP$4855,"taip")</f>
        <v>0</v>
      </c>
      <c r="BI29" s="222">
        <f>SUMIFS('D5'!$AG$11:$AG$4855,'D5'!$B$11:$B$4855,'A2'!$D29,'D5'!$BJ$11:$BJ$4855,BI$7,'D5'!$BP$11:$BP$4855,"taip")</f>
        <v>0</v>
      </c>
      <c r="BJ29" s="222">
        <f>SUMIFS('D5'!$AG$11:$AG$4855,'D5'!$B$11:$B$4855,'A2'!$D29,'D5'!$BJ$11:$BJ$4855,BJ$7,'D5'!$BP$11:$BP$4855,"taip")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COUNTIFS('D5'!$B$11:$B$4855,'A2'!$D29,'D5'!$BK$11:$BK$4855,'A2'!BS$7,'D5'!$BS$11:$BS$4855,"taip")</f>
        <v>0</v>
      </c>
      <c r="BT29" s="222">
        <f>COUNTIFS('D5'!$B$11:$B$4855,'A2'!$D29,'D5'!$BK$11:$BK$4855,'A2'!BT$7,'D5'!$BS$11:$BS$4855,"taip")</f>
        <v>0</v>
      </c>
      <c r="BU29" s="222">
        <f>COUNTIFS('D5'!$B$11:$B$4855,'A2'!$D29,'D5'!$BK$11:$BK$4855,'A2'!BU$7,'D5'!$BS$11:$BS$4855,"taip")</f>
        <v>0</v>
      </c>
      <c r="BV29" s="222">
        <f>COUNTIFS('D5'!$B$11:$B$4855,'A2'!$D29,'D5'!$BK$11:$BK$4855,'A2'!BV$7,'D5'!$BS$11:$BS$4855,"taip")</f>
        <v>0</v>
      </c>
      <c r="BW29" s="222">
        <f>COUNTIFS('D5'!$B$11:$B$4855,'A2'!$D29,'D5'!$BK$11:$BK$4855,'A2'!BW$7,'D5'!$BS$11:$BS$4855,"taip")</f>
        <v>0</v>
      </c>
      <c r="BX29" s="222">
        <f>COUNTIFS('D5'!$B$11:$B$4855,'A2'!$D29,'D5'!$BK$11:$BK$4855,'A2'!BX$7,'D5'!$BS$11:$BS$4855,"taip")</f>
        <v>0</v>
      </c>
      <c r="BY29" s="221">
        <f t="shared" si="44"/>
        <v>0</v>
      </c>
      <c r="BZ29" s="222">
        <f>SUMIFS('D5'!$AG$11:$AG$4855,'D5'!$B$11:$B$4855,'A2'!$D29,'D5'!$BK$11:$BK$4855,BZ$7,'D5'!$BS$11:$BS$4855,"taip")</f>
        <v>0</v>
      </c>
      <c r="CA29" s="222">
        <f>SUMIFS('D5'!$AG$11:$AG$4855,'D5'!$B$11:$B$4855,'A2'!$D29,'D5'!$BK$11:$BK$4855,CA$7,'D5'!$BS$11:$BS$4855,"taip")</f>
        <v>0</v>
      </c>
      <c r="CB29" s="222">
        <f>SUMIFS('D5'!$AG$11:$AG$4855,'D5'!$B$11:$B$4855,'A2'!$D29,'D5'!$BK$11:$BK$4855,CB$7,'D5'!$BS$11:$BS$4855,"taip")</f>
        <v>0</v>
      </c>
      <c r="CC29" s="222">
        <f>SUMIFS('D5'!$AG$11:$AG$4855,'D5'!$B$11:$B$4855,'A2'!$D29,'D5'!$BK$11:$BK$4855,CC$7,'D5'!$BS$11:$BS$4855,"taip")</f>
        <v>0</v>
      </c>
      <c r="CD29" s="222">
        <f>SUMIFS('D5'!$AG$11:$AG$4855,'D5'!$B$11:$B$4855,'A2'!$D29,'D5'!$BK$11:$BK$4855,CD$7,'D5'!$BS$11:$BS$4855,"taip")</f>
        <v>0</v>
      </c>
      <c r="CE29" s="222">
        <f>SUMIFS('D5'!$AG$11:$AG$4855,'D5'!$B$11:$B$4855,'A2'!$D29,'D5'!$BK$11:$BK$4855,CE$7,'D5'!$BS$11:$BS$4855,"taip")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24" t="s">
        <v>481</v>
      </c>
      <c r="C1" s="424"/>
      <c r="D1" s="424"/>
      <c r="E1" s="424"/>
      <c r="F1" s="424"/>
      <c r="G1" s="424"/>
      <c r="H1" s="424"/>
      <c r="I1" s="424"/>
      <c r="J1" s="424"/>
      <c r="K1" s="424"/>
    </row>
    <row r="2" spans="1:11" ht="15" customHeight="1" x14ac:dyDescent="0.3">
      <c r="A2" s="47"/>
      <c r="B2" s="323"/>
      <c r="C2" s="323"/>
      <c r="D2" s="323"/>
      <c r="E2" s="323"/>
      <c r="F2" s="323"/>
      <c r="G2" s="323"/>
      <c r="H2" s="323"/>
      <c r="I2" s="323"/>
      <c r="J2" s="323"/>
      <c r="K2" s="323"/>
    </row>
    <row r="3" spans="1:11" x14ac:dyDescent="0.3">
      <c r="A3" s="331" t="s">
        <v>613</v>
      </c>
      <c r="B3" s="329" t="s">
        <v>33</v>
      </c>
      <c r="C3" s="48"/>
      <c r="D3" s="48"/>
      <c r="E3" s="48"/>
      <c r="F3" s="48"/>
      <c r="G3" s="67"/>
      <c r="H3" s="67"/>
      <c r="I3" s="67"/>
      <c r="J3" s="67"/>
      <c r="K3" s="48"/>
    </row>
    <row r="4" spans="1:11" x14ac:dyDescent="0.3">
      <c r="A4" s="331" t="s">
        <v>615</v>
      </c>
      <c r="B4" s="329"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1102920</v>
      </c>
      <c r="G8" s="247">
        <f>SUM(G9:G28)</f>
        <v>17</v>
      </c>
      <c r="H8" s="247">
        <f>SUM(H9:H28)</f>
        <v>61093.770000000004</v>
      </c>
      <c r="I8" s="247">
        <f>SUM(I9:I28)</f>
        <v>2</v>
      </c>
      <c r="J8" s="248">
        <f>IF(F8&gt;0,H8/$F8*100,0)</f>
        <v>5.5392748340768145</v>
      </c>
      <c r="K8" s="248">
        <f>IF(G8&gt;0,I8/$G8*100,0)</f>
        <v>11.76470588235294</v>
      </c>
    </row>
    <row r="9" spans="1:11" ht="22.8" x14ac:dyDescent="0.3">
      <c r="A9" s="13" t="s">
        <v>12</v>
      </c>
      <c r="B9" s="197" t="str">
        <f>'VPS1'!C10</f>
        <v>KALV</v>
      </c>
      <c r="C9" s="213" t="str">
        <f>'VPS1'!D10</f>
        <v>Vaikų ir senjorų dienos užimtumo paslaugų plėtra</v>
      </c>
      <c r="D9" s="213" t="str">
        <f>'VPS1'!J10</f>
        <v>KALV-LEADER-20VVG-08-01</v>
      </c>
      <c r="E9" s="54" t="str">
        <f>'VPS1'!L10</f>
        <v>EŽŪFKP</v>
      </c>
      <c r="F9" s="198">
        <f>'VPS1'!G10</f>
        <v>150000</v>
      </c>
      <c r="G9" s="249">
        <f>'VPS1'!F10</f>
        <v>2</v>
      </c>
      <c r="H9" s="249">
        <f>'A2'!N10</f>
        <v>0</v>
      </c>
      <c r="I9" s="249">
        <f>'A2'!G10</f>
        <v>0</v>
      </c>
      <c r="J9" s="250">
        <f t="shared" ref="J9:J28" si="0">IF(F9&gt;0,H9/$F9*100,0)</f>
        <v>0</v>
      </c>
      <c r="K9" s="248">
        <f t="shared" ref="K9:K28" si="1">IF(G9&gt;0,I9/$G9*100,0)</f>
        <v>0</v>
      </c>
    </row>
    <row r="10" spans="1:11" x14ac:dyDescent="0.3">
      <c r="A10" s="13" t="s">
        <v>16</v>
      </c>
      <c r="B10" s="197" t="str">
        <f>'VPS1'!C11</f>
        <v>KALV</v>
      </c>
      <c r="C10" s="213" t="str">
        <f>'VPS1'!D11</f>
        <v>Turizmo organizavimo gerinimas</v>
      </c>
      <c r="D10" s="213" t="str">
        <f>'VPS1'!J11</f>
        <v>KALV-LEADER-20VVG-08-02</v>
      </c>
      <c r="E10" s="54" t="str">
        <f>'VPS1'!L11</f>
        <v>EŽŪFKP</v>
      </c>
      <c r="F10" s="198">
        <f>'VPS1'!G11</f>
        <v>100000</v>
      </c>
      <c r="G10" s="249">
        <f>'VPS1'!F11</f>
        <v>1</v>
      </c>
      <c r="H10" s="249">
        <f>'A2'!N11</f>
        <v>0</v>
      </c>
      <c r="I10" s="249">
        <f>'A2'!G11</f>
        <v>0</v>
      </c>
      <c r="J10" s="250">
        <f t="shared" si="0"/>
        <v>0</v>
      </c>
      <c r="K10" s="248">
        <f t="shared" si="1"/>
        <v>0</v>
      </c>
    </row>
    <row r="11" spans="1:11" x14ac:dyDescent="0.3">
      <c r="A11" s="13" t="s">
        <v>19</v>
      </c>
      <c r="B11" s="197" t="str">
        <f>'VPS1'!C12</f>
        <v>KALV</v>
      </c>
      <c r="C11" s="213" t="str">
        <f>'VPS1'!D12</f>
        <v>Ne žemės ūkio verslo kūrimas ir plėtra</v>
      </c>
      <c r="D11" s="213" t="str">
        <f>'VPS1'!J12</f>
        <v>KALV-LEADER-20VVG-03-03</v>
      </c>
      <c r="E11" s="54" t="str">
        <f>'VPS1'!L12</f>
        <v>EŽŪFKP</v>
      </c>
      <c r="F11" s="198">
        <f>'VPS1'!G12</f>
        <v>600000</v>
      </c>
      <c r="G11" s="249">
        <f>'VPS1'!F12</f>
        <v>8</v>
      </c>
      <c r="H11" s="249">
        <f>'A2'!N12</f>
        <v>0</v>
      </c>
      <c r="I11" s="249">
        <f>'A2'!G12</f>
        <v>0</v>
      </c>
      <c r="J11" s="250">
        <f t="shared" si="0"/>
        <v>0</v>
      </c>
      <c r="K11" s="248">
        <f t="shared" si="1"/>
        <v>0</v>
      </c>
    </row>
    <row r="12" spans="1:11" ht="22.8" x14ac:dyDescent="0.3">
      <c r="A12" s="13" t="s">
        <v>22</v>
      </c>
      <c r="B12" s="197" t="str">
        <f>'VPS1'!C13</f>
        <v>KALV</v>
      </c>
      <c r="C12" s="213" t="str">
        <f>'VPS1'!D13</f>
        <v>Bendruomeninio verslo kūrimas ir plėtra</v>
      </c>
      <c r="D12" s="213" t="str">
        <f>'VPS1'!J13</f>
        <v>KALV-LEADER-20VVG-07-04</v>
      </c>
      <c r="E12" s="54" t="str">
        <f>'VPS1'!L13</f>
        <v>EŽŪFKP</v>
      </c>
      <c r="F12" s="198">
        <f>'VPS1'!G13</f>
        <v>100000</v>
      </c>
      <c r="G12" s="249">
        <f>'VPS1'!F13</f>
        <v>1</v>
      </c>
      <c r="H12" s="249">
        <f>'A2'!N13</f>
        <v>0</v>
      </c>
      <c r="I12" s="249">
        <f>'A2'!G13</f>
        <v>0</v>
      </c>
      <c r="J12" s="250">
        <f t="shared" si="0"/>
        <v>0</v>
      </c>
      <c r="K12" s="248">
        <f t="shared" si="1"/>
        <v>0</v>
      </c>
    </row>
    <row r="13" spans="1:11" x14ac:dyDescent="0.3">
      <c r="A13" s="13" t="s">
        <v>25</v>
      </c>
      <c r="B13" s="197" t="str">
        <f>'VPS1'!C14</f>
        <v>KALV</v>
      </c>
      <c r="C13" s="213" t="str">
        <f>'VPS1'!D14</f>
        <v>Bendruomeniškumo stiprinimas</v>
      </c>
      <c r="D13" s="213" t="str">
        <f>'VPS1'!J14</f>
        <v>KALV-LEADER-20VVG-09-05</v>
      </c>
      <c r="E13" s="54" t="str">
        <f>'VPS1'!L14</f>
        <v>EŽŪFKP</v>
      </c>
      <c r="F13" s="198">
        <f>'VPS1'!G14</f>
        <v>152920</v>
      </c>
      <c r="G13" s="249">
        <f>'VPS1'!F14</f>
        <v>5</v>
      </c>
      <c r="H13" s="249">
        <f>'A2'!N14</f>
        <v>61093.770000000004</v>
      </c>
      <c r="I13" s="249">
        <f>'A2'!G14</f>
        <v>2</v>
      </c>
      <c r="J13" s="250">
        <f t="shared" si="0"/>
        <v>39.951458278838608</v>
      </c>
      <c r="K13" s="248">
        <f t="shared" si="1"/>
        <v>40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24" t="s">
        <v>686</v>
      </c>
      <c r="C1" s="424"/>
      <c r="D1" s="424"/>
      <c r="E1" s="424"/>
      <c r="F1" s="424"/>
      <c r="G1" s="424"/>
      <c r="H1" s="424"/>
      <c r="I1" s="424"/>
      <c r="J1" s="424"/>
      <c r="K1" s="424"/>
    </row>
    <row r="2" spans="1:11" x14ac:dyDescent="0.3">
      <c r="A2" s="49"/>
      <c r="B2" s="245"/>
      <c r="C2" s="48"/>
      <c r="D2" s="48"/>
      <c r="E2" s="48"/>
      <c r="F2" s="48"/>
      <c r="G2" s="67"/>
      <c r="H2" s="67"/>
      <c r="I2" s="67"/>
      <c r="J2" s="67"/>
      <c r="K2" s="48"/>
    </row>
    <row r="3" spans="1:11" x14ac:dyDescent="0.3">
      <c r="A3" s="331" t="s">
        <v>613</v>
      </c>
      <c r="B3" s="329" t="s">
        <v>33</v>
      </c>
      <c r="C3" s="48"/>
      <c r="D3" s="48"/>
      <c r="E3" s="48"/>
      <c r="F3" s="48"/>
      <c r="G3" s="67"/>
      <c r="H3" s="67"/>
      <c r="I3" s="67"/>
      <c r="J3" s="67"/>
      <c r="K3" s="48"/>
    </row>
    <row r="4" spans="1:11" x14ac:dyDescent="0.3">
      <c r="A4" s="331" t="s">
        <v>615</v>
      </c>
      <c r="B4" s="329"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1102920</v>
      </c>
      <c r="G8" s="247">
        <f>SUM(G9:G28)</f>
        <v>17</v>
      </c>
      <c r="H8" s="247">
        <f>SUM(H9:H28)</f>
        <v>0</v>
      </c>
      <c r="I8" s="247">
        <f>SUM(I9:I28)</f>
        <v>0</v>
      </c>
      <c r="J8" s="248">
        <f>IF(F8&gt;0,H8/$F8*100,0)</f>
        <v>0</v>
      </c>
      <c r="K8" s="248">
        <f>IF(G8&gt;0,I8/$G8*100,0)</f>
        <v>0</v>
      </c>
    </row>
    <row r="9" spans="1:11" ht="22.8" x14ac:dyDescent="0.3">
      <c r="A9" s="13" t="s">
        <v>12</v>
      </c>
      <c r="B9" s="197" t="str">
        <f>'VPS1'!C10</f>
        <v>KALV</v>
      </c>
      <c r="C9" s="213" t="str">
        <f>'VPS1'!D10</f>
        <v>Vaikų ir senjorų dienos užimtumo paslaugų plėtra</v>
      </c>
      <c r="D9" s="213" t="str">
        <f>'VPS1'!J10</f>
        <v>KALV-LEADER-20VVG-08-01</v>
      </c>
      <c r="E9" s="54" t="str">
        <f>'VPS1'!L10</f>
        <v>EŽŪFKP</v>
      </c>
      <c r="F9" s="198">
        <f>'VPS1'!G10</f>
        <v>150000</v>
      </c>
      <c r="G9" s="249">
        <f>'VPS1'!F10</f>
        <v>2</v>
      </c>
      <c r="H9" s="249">
        <f>'A2'!BY10</f>
        <v>0</v>
      </c>
      <c r="I9" s="249">
        <f>'A2'!BR10</f>
        <v>0</v>
      </c>
      <c r="J9" s="250">
        <f t="shared" ref="J9:J28" si="0">IF(F9&gt;0,H9/$F9*100,0)</f>
        <v>0</v>
      </c>
      <c r="K9" s="248">
        <f t="shared" ref="K9:K28" si="1">IF(G9&gt;0,I9/$G9*100,0)</f>
        <v>0</v>
      </c>
    </row>
    <row r="10" spans="1:11" x14ac:dyDescent="0.3">
      <c r="A10" s="13" t="s">
        <v>16</v>
      </c>
      <c r="B10" s="197" t="str">
        <f>'VPS1'!C11</f>
        <v>KALV</v>
      </c>
      <c r="C10" s="213" t="str">
        <f>'VPS1'!D11</f>
        <v>Turizmo organizavimo gerinimas</v>
      </c>
      <c r="D10" s="213" t="str">
        <f>'VPS1'!J11</f>
        <v>KALV-LEADER-20VVG-08-02</v>
      </c>
      <c r="E10" s="54" t="str">
        <f>'VPS1'!L11</f>
        <v>EŽŪFKP</v>
      </c>
      <c r="F10" s="198">
        <f>'VPS1'!G11</f>
        <v>100000</v>
      </c>
      <c r="G10" s="249">
        <f>'VPS1'!F11</f>
        <v>1</v>
      </c>
      <c r="H10" s="249">
        <f>'A2'!BY11</f>
        <v>0</v>
      </c>
      <c r="I10" s="249">
        <f>'A2'!BR11</f>
        <v>0</v>
      </c>
      <c r="J10" s="250">
        <f t="shared" si="0"/>
        <v>0</v>
      </c>
      <c r="K10" s="248">
        <f t="shared" si="1"/>
        <v>0</v>
      </c>
    </row>
    <row r="11" spans="1:11" x14ac:dyDescent="0.3">
      <c r="A11" s="13" t="s">
        <v>19</v>
      </c>
      <c r="B11" s="197" t="str">
        <f>'VPS1'!C12</f>
        <v>KALV</v>
      </c>
      <c r="C11" s="213" t="str">
        <f>'VPS1'!D12</f>
        <v>Ne žemės ūkio verslo kūrimas ir plėtra</v>
      </c>
      <c r="D11" s="213" t="str">
        <f>'VPS1'!J12</f>
        <v>KALV-LEADER-20VVG-03-03</v>
      </c>
      <c r="E11" s="54" t="str">
        <f>'VPS1'!L12</f>
        <v>EŽŪFKP</v>
      </c>
      <c r="F11" s="198">
        <f>'VPS1'!G12</f>
        <v>600000</v>
      </c>
      <c r="G11" s="249">
        <f>'VPS1'!F12</f>
        <v>8</v>
      </c>
      <c r="H11" s="249">
        <f>'A2'!BY12</f>
        <v>0</v>
      </c>
      <c r="I11" s="249">
        <f>'A2'!BR12</f>
        <v>0</v>
      </c>
      <c r="J11" s="250">
        <f t="shared" si="0"/>
        <v>0</v>
      </c>
      <c r="K11" s="248">
        <f t="shared" si="1"/>
        <v>0</v>
      </c>
    </row>
    <row r="12" spans="1:11" ht="22.8" x14ac:dyDescent="0.3">
      <c r="A12" s="13" t="s">
        <v>22</v>
      </c>
      <c r="B12" s="197" t="str">
        <f>'VPS1'!C13</f>
        <v>KALV</v>
      </c>
      <c r="C12" s="213" t="str">
        <f>'VPS1'!D13</f>
        <v>Bendruomeninio verslo kūrimas ir plėtra</v>
      </c>
      <c r="D12" s="213" t="str">
        <f>'VPS1'!J13</f>
        <v>KALV-LEADER-20VVG-07-04</v>
      </c>
      <c r="E12" s="54" t="str">
        <f>'VPS1'!L13</f>
        <v>EŽŪFKP</v>
      </c>
      <c r="F12" s="198">
        <f>'VPS1'!G13</f>
        <v>100000</v>
      </c>
      <c r="G12" s="249">
        <f>'VPS1'!F13</f>
        <v>1</v>
      </c>
      <c r="H12" s="249">
        <f>'A2'!BY13</f>
        <v>0</v>
      </c>
      <c r="I12" s="249">
        <f>'A2'!BR13</f>
        <v>0</v>
      </c>
      <c r="J12" s="250">
        <f t="shared" si="0"/>
        <v>0</v>
      </c>
      <c r="K12" s="248">
        <f t="shared" si="1"/>
        <v>0</v>
      </c>
    </row>
    <row r="13" spans="1:11" x14ac:dyDescent="0.3">
      <c r="A13" s="13" t="s">
        <v>25</v>
      </c>
      <c r="B13" s="197" t="str">
        <f>'VPS1'!C14</f>
        <v>KALV</v>
      </c>
      <c r="C13" s="213" t="str">
        <f>'VPS1'!D14</f>
        <v>Bendruomeniškumo stiprinimas</v>
      </c>
      <c r="D13" s="213" t="str">
        <f>'VPS1'!J14</f>
        <v>KALV-LEADER-20VVG-09-05</v>
      </c>
      <c r="E13" s="54" t="str">
        <f>'VPS1'!L14</f>
        <v>EŽŪFKP</v>
      </c>
      <c r="F13" s="198">
        <f>'VPS1'!G14</f>
        <v>152920</v>
      </c>
      <c r="G13" s="249">
        <f>'VPS1'!F14</f>
        <v>5</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zoomScale="80" zoomScaleNormal="80" workbookViewId="0">
      <selection activeCell="B16" sqref="B16:I16"/>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424" t="s">
        <v>483</v>
      </c>
      <c r="C1" s="424"/>
      <c r="D1" s="424"/>
      <c r="E1" s="424"/>
      <c r="F1" s="424"/>
      <c r="G1" s="424"/>
    </row>
    <row r="2" spans="1:9" ht="16.95" customHeight="1" x14ac:dyDescent="0.3">
      <c r="A2" s="47"/>
      <c r="B2" s="323"/>
      <c r="C2" s="323"/>
      <c r="D2" s="323"/>
      <c r="E2" s="323"/>
      <c r="F2" s="323"/>
      <c r="G2" s="323"/>
    </row>
    <row r="3" spans="1:9" ht="16.95" customHeight="1" x14ac:dyDescent="0.3">
      <c r="A3" s="326" t="s">
        <v>613</v>
      </c>
      <c r="B3" t="s">
        <v>687</v>
      </c>
      <c r="C3" s="323"/>
      <c r="E3" s="323"/>
      <c r="F3" s="323"/>
      <c r="G3" s="323"/>
    </row>
    <row r="4" spans="1:9" ht="16.95" customHeight="1" x14ac:dyDescent="0.3">
      <c r="A4" s="326"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5">
        <f>SUM(C7:H7)</f>
        <v>1102920</v>
      </c>
      <c r="C7" s="378">
        <v>386168</v>
      </c>
      <c r="D7" s="268">
        <v>255584</v>
      </c>
      <c r="E7" s="268">
        <v>255584</v>
      </c>
      <c r="F7" s="269">
        <v>205584</v>
      </c>
      <c r="G7" s="269"/>
      <c r="H7" s="270"/>
      <c r="I7" s="267" t="s">
        <v>680</v>
      </c>
    </row>
    <row r="8" spans="1:9" ht="28.8" x14ac:dyDescent="0.3">
      <c r="A8" s="262" t="s">
        <v>491</v>
      </c>
      <c r="B8" s="265">
        <f>SUM(C8:H8)</f>
        <v>61093.770000000004</v>
      </c>
      <c r="C8" s="264">
        <f>'A2'!O9</f>
        <v>0</v>
      </c>
      <c r="D8" s="264">
        <f>'A2'!P9</f>
        <v>61093.770000000004</v>
      </c>
      <c r="E8" s="264">
        <f>'A2'!Q9</f>
        <v>0</v>
      </c>
      <c r="F8" s="264">
        <f>'A2'!R9</f>
        <v>0</v>
      </c>
      <c r="G8" s="264">
        <f>'A2'!S9</f>
        <v>0</v>
      </c>
      <c r="H8" s="264">
        <f>'A2'!T9</f>
        <v>0</v>
      </c>
      <c r="I8" s="43" t="s">
        <v>457</v>
      </c>
    </row>
    <row r="9" spans="1:9" ht="22.95" customHeight="1" x14ac:dyDescent="0.3">
      <c r="A9" s="262" t="s">
        <v>493</v>
      </c>
      <c r="B9" s="266">
        <f>B8/B7</f>
        <v>5.5392748340768148E-2</v>
      </c>
      <c r="C9" s="266">
        <f t="shared" ref="C9:H9" si="0">C8/C7</f>
        <v>0</v>
      </c>
      <c r="D9" s="266">
        <f t="shared" si="0"/>
        <v>0.23903597251784151</v>
      </c>
      <c r="E9" s="266">
        <f t="shared" si="0"/>
        <v>0</v>
      </c>
      <c r="F9" s="266">
        <f t="shared" si="0"/>
        <v>0</v>
      </c>
      <c r="G9" s="266" t="e">
        <f t="shared" si="0"/>
        <v>#DIV/0!</v>
      </c>
      <c r="H9" s="266" t="e">
        <f t="shared" si="0"/>
        <v>#DIV/0!</v>
      </c>
      <c r="I9" s="43" t="s">
        <v>138</v>
      </c>
    </row>
    <row r="10" spans="1:9" ht="20.399999999999999" customHeight="1" x14ac:dyDescent="0.3">
      <c r="A10" s="278" t="s">
        <v>521</v>
      </c>
      <c r="B10" s="287">
        <f>B9-100%</f>
        <v>-0.94460725165923187</v>
      </c>
      <c r="C10" s="287">
        <f t="shared" ref="C10:H10" si="1">C9-100%</f>
        <v>-1</v>
      </c>
      <c r="D10" s="287">
        <f t="shared" si="1"/>
        <v>-0.76096402748215852</v>
      </c>
      <c r="E10" s="287">
        <f t="shared" si="1"/>
        <v>-1</v>
      </c>
      <c r="F10" s="287">
        <f t="shared" si="1"/>
        <v>-1</v>
      </c>
      <c r="G10" s="287" t="e">
        <f t="shared" si="1"/>
        <v>#DIV/0!</v>
      </c>
      <c r="H10" s="287" t="e">
        <f t="shared" si="1"/>
        <v>#DIV/0!</v>
      </c>
      <c r="I10" s="43" t="s">
        <v>522</v>
      </c>
    </row>
    <row r="14" spans="1:9" x14ac:dyDescent="0.3">
      <c r="A14" s="278" t="s">
        <v>523</v>
      </c>
      <c r="B14" s="428" t="s">
        <v>678</v>
      </c>
      <c r="C14" s="429"/>
      <c r="D14" s="429"/>
      <c r="E14" s="429"/>
      <c r="F14" s="429"/>
      <c r="G14" s="429"/>
      <c r="H14" s="429"/>
      <c r="I14" s="430"/>
    </row>
    <row r="15" spans="1:9" ht="49.2" customHeight="1" x14ac:dyDescent="0.3">
      <c r="A15" s="288">
        <v>2024</v>
      </c>
      <c r="B15" s="425" t="s">
        <v>706</v>
      </c>
      <c r="C15" s="426"/>
      <c r="D15" s="426"/>
      <c r="E15" s="426"/>
      <c r="F15" s="426"/>
      <c r="G15" s="426"/>
      <c r="H15" s="426"/>
      <c r="I15" s="427"/>
    </row>
    <row r="16" spans="1:9" ht="93" customHeight="1" x14ac:dyDescent="0.3">
      <c r="A16" s="288">
        <v>2025</v>
      </c>
      <c r="B16" s="425" t="s">
        <v>779</v>
      </c>
      <c r="C16" s="426"/>
      <c r="D16" s="426"/>
      <c r="E16" s="426"/>
      <c r="F16" s="426"/>
      <c r="G16" s="426"/>
      <c r="H16" s="426"/>
      <c r="I16" s="427"/>
    </row>
    <row r="17" spans="1:9" ht="73.2" customHeight="1" x14ac:dyDescent="0.3">
      <c r="A17" s="288">
        <v>2026</v>
      </c>
      <c r="B17" s="425"/>
      <c r="C17" s="426"/>
      <c r="D17" s="426"/>
      <c r="E17" s="426"/>
      <c r="F17" s="426"/>
      <c r="G17" s="426"/>
      <c r="H17" s="426"/>
      <c r="I17" s="427"/>
    </row>
    <row r="18" spans="1:9" ht="73.2" customHeight="1" x14ac:dyDescent="0.3">
      <c r="A18" s="288">
        <v>2027</v>
      </c>
      <c r="B18" s="425"/>
      <c r="C18" s="426"/>
      <c r="D18" s="426"/>
      <c r="E18" s="426"/>
      <c r="F18" s="426"/>
      <c r="G18" s="426"/>
      <c r="H18" s="426"/>
      <c r="I18" s="427"/>
    </row>
    <row r="19" spans="1:9" ht="73.2" customHeight="1" x14ac:dyDescent="0.3">
      <c r="A19" s="288">
        <v>2028</v>
      </c>
      <c r="B19" s="425"/>
      <c r="C19" s="426"/>
      <c r="D19" s="426"/>
      <c r="E19" s="426"/>
      <c r="F19" s="426"/>
      <c r="G19" s="426"/>
      <c r="H19" s="426"/>
      <c r="I19" s="427"/>
    </row>
    <row r="20" spans="1:9" ht="73.2" customHeight="1" x14ac:dyDescent="0.3">
      <c r="A20" s="288">
        <v>2029</v>
      </c>
      <c r="B20" s="425"/>
      <c r="C20" s="426"/>
      <c r="D20" s="426"/>
      <c r="E20" s="426"/>
      <c r="F20" s="426"/>
      <c r="G20" s="426"/>
      <c r="H20" s="426"/>
      <c r="I20" s="427"/>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zoomScale="70" zoomScaleNormal="70" workbookViewId="0">
      <selection activeCell="V12" sqref="V12"/>
    </sheetView>
  </sheetViews>
  <sheetFormatPr defaultRowHeight="14.4" x14ac:dyDescent="0.3"/>
  <cols>
    <col min="1" max="1" width="14.44140625" customWidth="1"/>
    <col min="2" max="2" width="11.6640625" customWidth="1"/>
    <col min="3" max="3" width="50.33203125" customWidth="1"/>
    <col min="4" max="4" width="24.6640625" customWidth="1"/>
    <col min="7" max="7" width="9.5546875" customWidth="1"/>
    <col min="22" max="22" width="10.77734375" customWidth="1"/>
  </cols>
  <sheetData>
    <row r="1" spans="1:34" ht="20.399999999999999" x14ac:dyDescent="0.3">
      <c r="A1" s="319"/>
      <c r="B1" s="319"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1" t="s">
        <v>613</v>
      </c>
      <c r="B3" s="329"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1" t="s">
        <v>615</v>
      </c>
      <c r="B4" s="329"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0" t="s">
        <v>458</v>
      </c>
      <c r="F5" s="340" t="s">
        <v>458</v>
      </c>
      <c r="G5" s="340" t="s">
        <v>458</v>
      </c>
      <c r="H5" s="340" t="s">
        <v>458</v>
      </c>
      <c r="I5" s="340" t="s">
        <v>458</v>
      </c>
      <c r="J5" s="340" t="s">
        <v>458</v>
      </c>
      <c r="K5" s="340" t="s">
        <v>458</v>
      </c>
      <c r="L5" s="340" t="s">
        <v>458</v>
      </c>
      <c r="M5" s="340" t="s">
        <v>458</v>
      </c>
      <c r="N5" s="340" t="s">
        <v>458</v>
      </c>
      <c r="O5" s="341" t="s">
        <v>665</v>
      </c>
      <c r="P5" s="341" t="s">
        <v>665</v>
      </c>
      <c r="Q5" s="341" t="s">
        <v>665</v>
      </c>
      <c r="R5" s="341" t="s">
        <v>665</v>
      </c>
      <c r="S5" s="341" t="s">
        <v>665</v>
      </c>
      <c r="T5" s="341" t="s">
        <v>665</v>
      </c>
      <c r="U5" s="341" t="s">
        <v>665</v>
      </c>
      <c r="V5" s="341" t="s">
        <v>665</v>
      </c>
      <c r="W5" s="341" t="s">
        <v>665</v>
      </c>
      <c r="X5" s="341"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SUM(G9:G28)</f>
        <v>11</v>
      </c>
      <c r="H8" s="258">
        <f t="shared" si="0"/>
        <v>9</v>
      </c>
      <c r="I8" s="258">
        <f t="shared" si="0"/>
        <v>0</v>
      </c>
      <c r="J8" s="258">
        <f t="shared" si="0"/>
        <v>899</v>
      </c>
      <c r="K8" s="258">
        <f t="shared" ref="K8" si="1">SUM(K9:K28)</f>
        <v>60</v>
      </c>
      <c r="L8" s="258">
        <f t="shared" ref="L8" si="2">SUM(L9:L28)</f>
        <v>250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t="e">
        <f t="shared" ref="V8" si="10">SUM(V9:V28)</f>
        <v>#VALUE!</v>
      </c>
      <c r="W8" s="258" t="e">
        <f t="shared" ref="W8" si="11">SUM(W9:W28)</f>
        <v>#VALUE!</v>
      </c>
      <c r="X8" s="258" t="e">
        <f t="shared" ref="X8" si="12">SUM(X9:X28)</f>
        <v>#VALUE!</v>
      </c>
      <c r="Y8" s="261">
        <f>IF(E8&gt;0,O8/E8*100,0)</f>
        <v>0</v>
      </c>
      <c r="Z8" s="261">
        <f t="shared" ref="Z8:AH8" si="13">IF(F8&gt;0,P8/F8*100,0)</f>
        <v>0</v>
      </c>
      <c r="AA8" s="261">
        <f t="shared" si="13"/>
        <v>0</v>
      </c>
      <c r="AB8" s="261">
        <f t="shared" si="13"/>
        <v>0</v>
      </c>
      <c r="AC8" s="261">
        <f t="shared" si="13"/>
        <v>0</v>
      </c>
      <c r="AD8" s="261">
        <f t="shared" si="13"/>
        <v>0</v>
      </c>
      <c r="AE8" s="261">
        <f t="shared" si="13"/>
        <v>0</v>
      </c>
      <c r="AF8" s="261" t="e">
        <f t="shared" si="13"/>
        <v>#VALUE!</v>
      </c>
      <c r="AG8" s="261">
        <f t="shared" si="13"/>
        <v>0</v>
      </c>
      <c r="AH8" s="261">
        <f t="shared" si="13"/>
        <v>0</v>
      </c>
    </row>
    <row r="9" spans="1:34" x14ac:dyDescent="0.3">
      <c r="A9" s="13" t="s">
        <v>12</v>
      </c>
      <c r="B9" s="197" t="str">
        <f>'VPS1'!C10</f>
        <v>KALV</v>
      </c>
      <c r="C9" s="257" t="str">
        <f>'VPS1'!D10</f>
        <v>Vaikų ir senjorų dienos užimtumo paslaugų plėtra</v>
      </c>
      <c r="D9" s="54" t="str">
        <f>'VPS1'!J10</f>
        <v>KALV-LEADER-20VVG-08-01</v>
      </c>
      <c r="E9" s="256">
        <f>'VPS2'!H9</f>
        <v>0</v>
      </c>
      <c r="F9" s="256">
        <f>'VPS2'!I9</f>
        <v>0</v>
      </c>
      <c r="G9" s="256">
        <f>'VPS2'!J9</f>
        <v>2</v>
      </c>
      <c r="H9" s="256">
        <f>'VPS2'!K9</f>
        <v>0</v>
      </c>
      <c r="I9" s="256">
        <f>'VPS2'!L9</f>
        <v>0</v>
      </c>
      <c r="J9" s="256">
        <f>'VPS2'!M9</f>
        <v>30</v>
      </c>
      <c r="K9" s="256">
        <f>'VPS2'!N9</f>
        <v>10</v>
      </c>
      <c r="L9" s="256">
        <f>'VPS2'!O9</f>
        <v>0</v>
      </c>
      <c r="M9" s="256">
        <f>'VPS2'!P9</f>
        <v>0</v>
      </c>
      <c r="N9" s="256">
        <f>'VPS2'!Q9</f>
        <v>0</v>
      </c>
      <c r="O9" s="54">
        <f>SUMIFS('D5'!AM$11:AM$4855,'D5'!$B$11:$B$4855,'A4.1'!$D9,'D5'!$BQ$11:$BQ$4855,"taip")</f>
        <v>0</v>
      </c>
      <c r="P9" s="54">
        <f>SUMIFS('D5'!AN$11:AN$4855,'D5'!$B$11:$B$4855,'A4.1'!$D9,'D5'!$BS$11:$BS$4855,"taip")</f>
        <v>0</v>
      </c>
      <c r="Q9" s="54">
        <f>SUMIFS('D5'!AO$11:AO$4855,'D5'!$B$11:$B$4855,'A4.1'!$D9,'D5'!$BS$11:$BS$4855,"taip")</f>
        <v>0</v>
      </c>
      <c r="R9" s="54">
        <f>SUMIFS('D5'!AP$11:AP$4855,'D5'!$B$11:$B$4855,'A4.1'!$D9,'D5'!$BS$11:$BS$4855,"taip")</f>
        <v>0</v>
      </c>
      <c r="S9" s="54">
        <f>SUMIFS('D5'!AQ$11:AQ$4855,'D5'!$B$11:$B$4855,'A4.1'!$D9,'D5'!$BS$11:$BS$4855,"taip")</f>
        <v>0</v>
      </c>
      <c r="T9" s="54">
        <f>SUMIFS('D5'!AR$11:AR$4855,'D5'!$B$11:$B$4855,'A4.1'!$D9,'D5'!$BS$11:$BS$4855,"taip")</f>
        <v>0</v>
      </c>
      <c r="U9" s="54">
        <f>SUMIFS('D5'!AS$11:AS$4855,'D5'!$B$11:$B$4855,'A4.1'!$D9,'D5'!$BS$11:$BS$4855,"taip")</f>
        <v>0</v>
      </c>
      <c r="V9" s="54">
        <f>SUMIFS('D5'!AT11:AT4855,'D5'!$B$11:$B$4855,'A4.1'!$D9,'D5'!$BS$11:$BS$4855,"taip")</f>
        <v>0</v>
      </c>
      <c r="W9" s="54">
        <f>SUMIFS('D5'!AU11:AU4855,'D5'!$B$11:$B$4855,'A4.1'!$D9,'D5'!$BS$11:$BS$4855,"taip")</f>
        <v>0</v>
      </c>
      <c r="X9" s="54">
        <f>SUMIFS('D5'!AV11:AV4855,'D5'!$B$11:$B$4855,'A4.1'!$D9,'D5'!$BS$11:$BS$4855,"taip")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x14ac:dyDescent="0.3">
      <c r="A10" s="13" t="s">
        <v>16</v>
      </c>
      <c r="B10" s="197" t="str">
        <f>'VPS1'!C11</f>
        <v>KALV</v>
      </c>
      <c r="C10" s="257" t="str">
        <f>'VPS1'!D11</f>
        <v>Turizmo organizavimo gerinimas</v>
      </c>
      <c r="D10" s="54" t="str">
        <f>'VPS1'!J11</f>
        <v>KALV-LEADER-20VVG-08-02</v>
      </c>
      <c r="E10" s="256">
        <f>'VPS2'!H10</f>
        <v>0</v>
      </c>
      <c r="F10" s="256">
        <f>'VPS2'!I10</f>
        <v>0</v>
      </c>
      <c r="G10" s="256">
        <f>'VPS2'!J10</f>
        <v>0</v>
      </c>
      <c r="H10" s="256">
        <f>'VPS2'!K10</f>
        <v>0</v>
      </c>
      <c r="I10" s="256">
        <f>'VPS2'!L10</f>
        <v>0</v>
      </c>
      <c r="J10" s="256">
        <f>'VPS2'!M10</f>
        <v>650</v>
      </c>
      <c r="K10" s="256">
        <f>'VPS2'!N10</f>
        <v>0</v>
      </c>
      <c r="L10" s="256">
        <f>'VPS2'!O10</f>
        <v>0</v>
      </c>
      <c r="M10" s="256">
        <f>'VPS2'!P10</f>
        <v>0</v>
      </c>
      <c r="N10" s="256">
        <f>'VPS2'!Q10</f>
        <v>0</v>
      </c>
      <c r="O10" s="54">
        <f>SUMIFS('D5'!AM$11:AM$4855,'D5'!$B$11:$B$4855,'A4.1'!$D10,'D5'!$BQ$11:$BQ$4855,"taip")</f>
        <v>0</v>
      </c>
      <c r="P10" s="54">
        <f>SUMIFS('D5'!AN$11:AN$4855,'D5'!$B$11:$B$4855,'A4.1'!$D10,'D5'!$BS$11:$BS$4855,"taip")</f>
        <v>0</v>
      </c>
      <c r="Q10" s="54">
        <f>SUMIFS('D5'!AO$11:AO$4855,'D5'!$B$11:$B$4855,'A4.1'!$D10,'D5'!$BS$11:$BS$4855,"taip")</f>
        <v>0</v>
      </c>
      <c r="R10" s="54">
        <f>SUMIFS('D5'!AP$11:AP$4855,'D5'!$B$11:$B$4855,'A4.1'!$D10,'D5'!$BS$11:$BS$4855,"taip")</f>
        <v>0</v>
      </c>
      <c r="S10" s="54">
        <f>SUMIFS('D5'!AQ$11:AQ$4855,'D5'!$B$11:$B$4855,'A4.1'!$D10,'D5'!$BS$11:$BS$4855,"taip")</f>
        <v>0</v>
      </c>
      <c r="T10" s="54">
        <f>SUMIFS('D5'!AR$11:AR$4855,'D5'!$B$11:$B$4855,'A4.1'!$D10,'D5'!$BS$11:$BS$4855,"taip")</f>
        <v>0</v>
      </c>
      <c r="U10" s="54">
        <f>SUMIFS('D5'!AS$11:AS$4855,'D5'!$B$11:$B$4855,'A4.1'!$D10,'D5'!$BS$11:$BS$4855,"taip")</f>
        <v>0</v>
      </c>
      <c r="V10" s="54">
        <f>SUMIFS('D5'!AT12:AT4856,'D5'!$B$11:$B$4855,'A4.1'!$D10,'D5'!$BS$11:$BS$4855,"taip")</f>
        <v>0</v>
      </c>
      <c r="W10" s="54">
        <f>SUMIFS('D5'!AU12:AU4856,'D5'!$B$11:$B$4855,'A4.1'!$D10,'D5'!$BS$11:$BS$4855,"taip")</f>
        <v>0</v>
      </c>
      <c r="X10" s="54">
        <f>SUMIFS('D5'!AV12:AV4856,'D5'!$B$11:$B$4855,'A4.1'!$D10,'D5'!$BS$11:$BS$4855,"taip")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KALV</v>
      </c>
      <c r="C11" s="257" t="str">
        <f>'VPS1'!D12</f>
        <v>Ne žemės ūkio verslo kūrimas ir plėtra</v>
      </c>
      <c r="D11" s="54" t="str">
        <f>'VPS1'!J12</f>
        <v>KALV-LEADER-20VVG-03-03</v>
      </c>
      <c r="E11" s="256">
        <f>'VPS2'!H11</f>
        <v>0</v>
      </c>
      <c r="F11" s="256">
        <f>'VPS2'!I11</f>
        <v>0</v>
      </c>
      <c r="G11" s="256">
        <f>'VPS2'!J11</f>
        <v>8</v>
      </c>
      <c r="H11" s="256">
        <f>'VPS2'!K11</f>
        <v>8</v>
      </c>
      <c r="I11" s="256">
        <f>'VPS2'!L11</f>
        <v>0</v>
      </c>
      <c r="J11" s="256">
        <f>'VPS2'!M11</f>
        <v>194</v>
      </c>
      <c r="K11" s="256">
        <f>'VPS2'!N11</f>
        <v>0</v>
      </c>
      <c r="L11" s="256">
        <f>'VPS2'!O11</f>
        <v>0</v>
      </c>
      <c r="M11" s="256">
        <f>'VPS2'!P11</f>
        <v>0</v>
      </c>
      <c r="N11" s="256">
        <f>'VPS2'!Q11</f>
        <v>0</v>
      </c>
      <c r="O11" s="54">
        <f>SUMIFS('D5'!AM$11:AM$4855,'D5'!$B$11:$B$4855,'A4.1'!$D11,'D5'!$BQ$11:$BQ$4855,"taip")</f>
        <v>0</v>
      </c>
      <c r="P11" s="54">
        <f>SUMIFS('D5'!AN$11:AN$4855,'D5'!$B$11:$B$4855,'A4.1'!$D11,'D5'!$BS$11:$BS$4855,"taip")</f>
        <v>0</v>
      </c>
      <c r="Q11" s="54">
        <f>SUMIFS('D5'!AO$11:AO$4855,'D5'!$B$11:$B$4855,'A4.1'!$D11,'D5'!$BS$11:$BS$4855,"taip")</f>
        <v>0</v>
      </c>
      <c r="R11" s="54">
        <f>SUMIFS('D5'!AP$11:AP$4855,'D5'!$B$11:$B$4855,'A4.1'!$D11,'D5'!$BS$11:$BS$4855,"taip")</f>
        <v>0</v>
      </c>
      <c r="S11" s="54">
        <f>SUMIFS('D5'!AQ$11:AQ$4855,'D5'!$B$11:$B$4855,'A4.1'!$D11,'D5'!$BS$11:$BS$4855,"taip")</f>
        <v>0</v>
      </c>
      <c r="T11" s="54">
        <f>SUMIFS('D5'!AR$11:AR$4855,'D5'!$B$11:$B$4855,'A4.1'!$D11,'D5'!$BS$11:$BS$4855,"taip")</f>
        <v>0</v>
      </c>
      <c r="U11" s="54">
        <f>SUMIFS('D5'!AS$11:AS$4855,'D5'!$B$11:$B$4855,'A4.1'!$D11,'D5'!$BS$11:$BS$4855,"taip")</f>
        <v>0</v>
      </c>
      <c r="V11" s="54">
        <f>SUMIFS('D5'!AT13:AT4857,'D5'!$B$11:$B$4855,'A4.1'!$D11,'D5'!$BS$11:$BS$4855,"taip")</f>
        <v>0</v>
      </c>
      <c r="W11" s="54">
        <f>SUMIFS('D5'!AU13:AU4857,'D5'!$B$11:$B$4855,'A4.1'!$D11,'D5'!$BS$11:$BS$4855,"taip")</f>
        <v>0</v>
      </c>
      <c r="X11" s="54">
        <f>SUMIFS('D5'!AV13:AV4857,'D5'!$B$11:$B$4855,'A4.1'!$D11,'D5'!$BS$11:$BS$4855,"taip")</f>
        <v>0</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KALV</v>
      </c>
      <c r="C12" s="257" t="str">
        <f>'VPS1'!D13</f>
        <v>Bendruomeninio verslo kūrimas ir plėtra</v>
      </c>
      <c r="D12" s="54" t="str">
        <f>'VPS1'!J13</f>
        <v>KALV-LEADER-20VVG-07-04</v>
      </c>
      <c r="E12" s="256">
        <f>'VPS2'!H12</f>
        <v>0</v>
      </c>
      <c r="F12" s="256">
        <f>'VPS2'!I12</f>
        <v>0</v>
      </c>
      <c r="G12" s="256">
        <f>'VPS2'!J12</f>
        <v>1</v>
      </c>
      <c r="H12" s="256">
        <f>'VPS2'!K12</f>
        <v>1</v>
      </c>
      <c r="I12" s="256">
        <f>'VPS2'!L12</f>
        <v>0</v>
      </c>
      <c r="J12" s="256">
        <f>'VPS2'!M12</f>
        <v>25</v>
      </c>
      <c r="K12" s="256">
        <f>'VPS2'!N12</f>
        <v>0</v>
      </c>
      <c r="L12" s="256">
        <f>'VPS2'!O12</f>
        <v>0</v>
      </c>
      <c r="M12" s="256">
        <f>'VPS2'!P12</f>
        <v>0</v>
      </c>
      <c r="N12" s="256">
        <f>'VPS2'!Q12</f>
        <v>0</v>
      </c>
      <c r="O12" s="54">
        <f>SUMIFS('D5'!AM$11:AM$4855,'D5'!$B$11:$B$4855,'A4.1'!$D12,'D5'!$BQ$11:$BQ$4855,"taip")</f>
        <v>0</v>
      </c>
      <c r="P12" s="54">
        <f>SUMIFS('D5'!AN$11:AN$4855,'D5'!$B$11:$B$4855,'A4.1'!$D12,'D5'!$BS$11:$BS$4855,"taip")</f>
        <v>0</v>
      </c>
      <c r="Q12" s="54">
        <f>SUMIFS('D5'!AO$11:AO$4855,'D5'!$B$11:$B$4855,'A4.1'!$D12,'D5'!$BS$11:$BS$4855,"taip")</f>
        <v>0</v>
      </c>
      <c r="R12" s="54">
        <f>SUMIFS('D5'!AP$11:AP$4855,'D5'!$B$11:$B$4855,'A4.1'!$D12,'D5'!$BS$11:$BS$4855,"taip")</f>
        <v>0</v>
      </c>
      <c r="S12" s="54">
        <f>SUMIFS('D5'!AQ$11:AQ$4855,'D5'!$B$11:$B$4855,'A4.1'!$D12,'D5'!$BS$11:$BS$4855,"taip")</f>
        <v>0</v>
      </c>
      <c r="T12" s="54">
        <f>SUMIFS('D5'!AR$11:AR$4855,'D5'!$B$11:$B$4855,'A4.1'!$D12,'D5'!$BS$11:$BS$4855,"taip")</f>
        <v>0</v>
      </c>
      <c r="U12" s="54">
        <f>SUMIFS('D5'!AS$11:AS$4855,'D5'!$B$11:$B$4855,'A4.1'!$D12,'D5'!$BS$11:$BS$4855,"taip")</f>
        <v>0</v>
      </c>
      <c r="V12" s="54" t="e">
        <f>SUMIFS('D5'!AT13:AT4858,'D5'!$B$11:$B$4855,'A4.1'!$D12,'D5'!$BS$11:$BS$4855,"taip")</f>
        <v>#VALUE!</v>
      </c>
      <c r="W12" s="54" t="e">
        <f>SUMIFS('D5'!AU13:AU4858,'D5'!$B$11:$B$4855,'A4.1'!$D12,'D5'!$BS$11:$BS$4855,"taip")</f>
        <v>#VALUE!</v>
      </c>
      <c r="X12" s="54" t="e">
        <f>SUMIFS('D5'!AV13:AV4858,'D5'!$B$11:$B$4855,'A4.1'!$D12,'D5'!$BS$11:$BS$4855,"taip")</f>
        <v>#VALUE!</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KALV</v>
      </c>
      <c r="C13" s="257" t="str">
        <f>'VPS1'!D14</f>
        <v>Bendruomeniškumo stiprinimas</v>
      </c>
      <c r="D13" s="54" t="str">
        <f>'VPS1'!J14</f>
        <v>KALV-LEADER-20VVG-09-05</v>
      </c>
      <c r="E13" s="256">
        <f>'VPS2'!H13</f>
        <v>0</v>
      </c>
      <c r="F13" s="256">
        <f>'VPS2'!I13</f>
        <v>0</v>
      </c>
      <c r="G13" s="256">
        <f>'VPS2'!J13</f>
        <v>0</v>
      </c>
      <c r="H13" s="256">
        <f>'VPS2'!K13</f>
        <v>0</v>
      </c>
      <c r="I13" s="256">
        <f>'VPS2'!L13</f>
        <v>0</v>
      </c>
      <c r="J13" s="256">
        <f>'VPS2'!M13</f>
        <v>0</v>
      </c>
      <c r="K13" s="256">
        <f>'VPS2'!N13</f>
        <v>50</v>
      </c>
      <c r="L13" s="256">
        <f>'VPS2'!O13</f>
        <v>250</v>
      </c>
      <c r="M13" s="256">
        <f>'VPS2'!P13</f>
        <v>0</v>
      </c>
      <c r="N13" s="256">
        <f>'VPS2'!Q13</f>
        <v>0</v>
      </c>
      <c r="O13" s="54">
        <f>SUMIFS('D5'!AM$11:AM$4855,'D5'!$B$11:$B$4855,'A4.1'!$D13,'D5'!$BQ$11:$BQ$4855,"taip")</f>
        <v>0</v>
      </c>
      <c r="P13" s="54">
        <f>SUMIFS('D5'!AN$11:AN$4855,'D5'!$B$11:$B$4855,'A4.1'!$D13,'D5'!$BS$11:$BS$4855,"taip")</f>
        <v>0</v>
      </c>
      <c r="Q13" s="54">
        <f>SUMIFS('D5'!AO$11:AO$4855,'D5'!$B$11:$B$4855,'A4.1'!$D13,'D5'!$BS$11:$BS$4855,"taip")</f>
        <v>0</v>
      </c>
      <c r="R13" s="54">
        <f>SUMIFS('D5'!AP$11:AP$4855,'D5'!$B$11:$B$4855,'A4.1'!$D13,'D5'!$BS$11:$BS$4855,"taip")</f>
        <v>0</v>
      </c>
      <c r="S13" s="54">
        <f>SUMIFS('D5'!AQ$11:AQ$4855,'D5'!$B$11:$B$4855,'A4.1'!$D13,'D5'!$BS$11:$BS$4855,"taip")</f>
        <v>0</v>
      </c>
      <c r="T13" s="54">
        <f>SUMIFS('D5'!AR$11:AR$4855,'D5'!$B$11:$B$4855,'A4.1'!$D13,'D5'!$BS$11:$BS$4855,"taip")</f>
        <v>0</v>
      </c>
      <c r="U13" s="54">
        <f>SUMIFS('D5'!AS$11:AS$4855,'D5'!$B$11:$B$4855,'A4.1'!$D13,'D5'!$BS$11:$BS$4855,"taip")</f>
        <v>0</v>
      </c>
      <c r="V13" s="54" t="e">
        <f>SUMIFS('D5'!AT13:AT4859,'D5'!$B$11:$B$4855,'A4.1'!$D13,'D5'!$BS$11:$BS$4855,"taip")</f>
        <v>#VALUE!</v>
      </c>
      <c r="W13" s="54" t="e">
        <f>SUMIFS('D5'!AU13:AU4859,'D5'!$B$11:$B$4855,'A4.1'!$D13,'D5'!$BS$11:$BS$4855,"taip")</f>
        <v>#VALUE!</v>
      </c>
      <c r="X13" s="54" t="e">
        <f>SUMIFS('D5'!AV13:AV4859,'D5'!$B$11:$B$4855,'A4.1'!$D13,'D5'!$BS$11:$BS$4855,"taip")</f>
        <v>#VALUE!</v>
      </c>
      <c r="Y13" s="260">
        <f t="shared" si="15"/>
        <v>0</v>
      </c>
      <c r="Z13" s="260">
        <f t="shared" si="16"/>
        <v>0</v>
      </c>
      <c r="AA13" s="260">
        <f t="shared" si="17"/>
        <v>0</v>
      </c>
      <c r="AB13" s="260">
        <f t="shared" si="18"/>
        <v>0</v>
      </c>
      <c r="AC13" s="260">
        <f t="shared" si="19"/>
        <v>0</v>
      </c>
      <c r="AD13" s="260">
        <f t="shared" si="20"/>
        <v>0</v>
      </c>
      <c r="AE13" s="260">
        <f t="shared" si="21"/>
        <v>0</v>
      </c>
      <c r="AF13" s="260" t="e">
        <f t="shared" si="22"/>
        <v>#VALUE!</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0</v>
      </c>
      <c r="L14" s="256">
        <f>'VPS2'!O14</f>
        <v>0</v>
      </c>
      <c r="M14" s="256">
        <f>'VPS2'!P14</f>
        <v>0</v>
      </c>
      <c r="N14" s="256">
        <f>'VPS2'!Q14</f>
        <v>0</v>
      </c>
      <c r="O14" s="54">
        <f>SUMIFS('D5'!AM$11:AM$4855,'D5'!$B$11:$B$4855,'A4.1'!$D14,'D5'!$BQ$11:$BQ$4855,"taip")</f>
        <v>0</v>
      </c>
      <c r="P14" s="54">
        <f>SUMIFS('D5'!AN$11:AN$4855,'D5'!$B$11:$B$4855,'A4.1'!$D14,'D5'!$BS$11:$BS$4855,"taip")</f>
        <v>0</v>
      </c>
      <c r="Q14" s="54">
        <f>SUMIFS('D5'!AO$11:AO$4855,'D5'!$B$11:$B$4855,'A4.1'!$D14,'D5'!$BS$11:$BS$4855,"taip")</f>
        <v>0</v>
      </c>
      <c r="R14" s="54">
        <f>SUMIFS('D5'!AP$11:AP$4855,'D5'!$B$11:$B$4855,'A4.1'!$D14,'D5'!$BS$11:$BS$4855,"taip")</f>
        <v>0</v>
      </c>
      <c r="S14" s="54">
        <f>SUMIFS('D5'!AQ$11:AQ$4855,'D5'!$B$11:$B$4855,'A4.1'!$D14,'D5'!$BS$11:$BS$4855,"taip")</f>
        <v>0</v>
      </c>
      <c r="T14" s="54">
        <f>SUMIFS('D5'!AR$11:AR$4855,'D5'!$B$11:$B$4855,'A4.1'!$D14,'D5'!$BS$11:$BS$4855,"taip")</f>
        <v>0</v>
      </c>
      <c r="U14" s="54">
        <f>SUMIFS('D5'!AS$11:AS$4855,'D5'!$B$11:$B$4855,'A4.1'!$D14,'D5'!$BS$11:$BS$4855,"taip")</f>
        <v>0</v>
      </c>
      <c r="V14" s="54" t="e">
        <f>SUMIFS('D5'!AT13:AT4860,'D5'!$B$11:$B$4855,'A4.1'!$D14,'D5'!$BS$11:$BS$4855,"taip")</f>
        <v>#VALUE!</v>
      </c>
      <c r="W14" s="54" t="e">
        <f>SUMIFS('D5'!AU13:AU4860,'D5'!$B$11:$B$4855,'A4.1'!$D14,'D5'!$BS$11:$BS$4855,"taip")</f>
        <v>#VALUE!</v>
      </c>
      <c r="X14" s="54" t="e">
        <f>SUMIFS('D5'!AV13:AV4860,'D5'!$B$11:$B$4855,'A4.1'!$D14,'D5'!$BS$11:$BS$4855,"taip")</f>
        <v>#VALUE!</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SUMIFS('D5'!AM$11:AM$4855,'D5'!$B$11:$B$4855,'A4.1'!$D15,'D5'!$BQ$11:$BQ$4855,"taip")</f>
        <v>0</v>
      </c>
      <c r="P15" s="54">
        <f>SUMIFS('D5'!AN$11:AN$4855,'D5'!$B$11:$B$4855,'A4.1'!$D15,'D5'!$BS$11:$BS$4855,"taip")</f>
        <v>0</v>
      </c>
      <c r="Q15" s="54">
        <f>SUMIFS('D5'!AO$11:AO$4855,'D5'!$B$11:$B$4855,'A4.1'!$D15,'D5'!$BS$11:$BS$4855,"taip")</f>
        <v>0</v>
      </c>
      <c r="R15" s="54">
        <f>SUMIFS('D5'!AP$11:AP$4855,'D5'!$B$11:$B$4855,'A4.1'!$D15,'D5'!$BS$11:$BS$4855,"taip")</f>
        <v>0</v>
      </c>
      <c r="S15" s="54">
        <f>SUMIFS('D5'!AQ$11:AQ$4855,'D5'!$B$11:$B$4855,'A4.1'!$D15,'D5'!$BS$11:$BS$4855,"taip")</f>
        <v>0</v>
      </c>
      <c r="T15" s="54">
        <f>SUMIFS('D5'!AR$11:AR$4855,'D5'!$B$11:$B$4855,'A4.1'!$D15,'D5'!$BS$11:$BS$4855,"taip")</f>
        <v>0</v>
      </c>
      <c r="U15" s="54">
        <f>SUMIFS('D5'!AS$11:AS$4855,'D5'!$B$11:$B$4855,'A4.1'!$D15,'D5'!$BS$11:$BS$4855,"taip")</f>
        <v>0</v>
      </c>
      <c r="V15" s="54" t="e">
        <f>SUMIFS('D5'!AT13:AT4861,'D5'!$B$11:$B$4855,'A4.1'!$D15,'D5'!$BS$11:$BS$4855,"taip")</f>
        <v>#VALUE!</v>
      </c>
      <c r="W15" s="54" t="e">
        <f>SUMIFS('D5'!AU13:AU4861,'D5'!$B$11:$B$4855,'A4.1'!$D15,'D5'!$BS$11:$BS$4855,"taip")</f>
        <v>#VALUE!</v>
      </c>
      <c r="X15" s="54" t="e">
        <f>SUMIFS('D5'!AV13:AV4861,'D5'!$B$11:$B$4855,'A4.1'!$D15,'D5'!$BS$11:$BS$4855,"taip")</f>
        <v>#VALUE!</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SUMIFS('D5'!AM$11:AM$4855,'D5'!$B$11:$B$4855,'A4.1'!$D16,'D5'!$BQ$11:$BQ$4855,"taip")</f>
        <v>0</v>
      </c>
      <c r="P16" s="54">
        <f>SUMIFS('D5'!AN$11:AN$4855,'D5'!$B$11:$B$4855,'A4.1'!$D16,'D5'!$BS$11:$BS$4855,"taip")</f>
        <v>0</v>
      </c>
      <c r="Q16" s="54">
        <f>SUMIFS('D5'!AO$11:AO$4855,'D5'!$B$11:$B$4855,'A4.1'!$D16,'D5'!$BS$11:$BS$4855,"taip")</f>
        <v>0</v>
      </c>
      <c r="R16" s="54">
        <f>SUMIFS('D5'!AP$11:AP$4855,'D5'!$B$11:$B$4855,'A4.1'!$D16,'D5'!$BS$11:$BS$4855,"taip")</f>
        <v>0</v>
      </c>
      <c r="S16" s="54">
        <f>SUMIFS('D5'!AQ$11:AQ$4855,'D5'!$B$11:$B$4855,'A4.1'!$D16,'D5'!$BS$11:$BS$4855,"taip")</f>
        <v>0</v>
      </c>
      <c r="T16" s="54">
        <f>SUMIFS('D5'!AR$11:AR$4855,'D5'!$B$11:$B$4855,'A4.1'!$D16,'D5'!$BS$11:$BS$4855,"taip")</f>
        <v>0</v>
      </c>
      <c r="U16" s="54">
        <f>SUMIFS('D5'!AS$11:AS$4855,'D5'!$B$11:$B$4855,'A4.1'!$D16,'D5'!$BS$11:$BS$4855,"taip")</f>
        <v>0</v>
      </c>
      <c r="V16" s="54" t="e">
        <f>SUMIFS('D5'!AT13:AT4862,'D5'!$B$11:$B$4855,'A4.1'!$D16,'D5'!$BS$11:$BS$4855,"taip")</f>
        <v>#VALUE!</v>
      </c>
      <c r="W16" s="54" t="e">
        <f>SUMIFS('D5'!AU13:AU4862,'D5'!$B$11:$B$4855,'A4.1'!$D16,'D5'!$BS$11:$BS$4855,"taip")</f>
        <v>#VALUE!</v>
      </c>
      <c r="X16" s="54" t="e">
        <f>SUMIFS('D5'!AV13:AV4862,'D5'!$B$11:$B$4855,'A4.1'!$D16,'D5'!$BS$11:$BS$4855,"taip")</f>
        <v>#VALUE!</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SUMIFS('D5'!AM$11:AM$4855,'D5'!$B$11:$B$4855,'A4.1'!$D17,'D5'!$BQ$11:$BQ$4855,"taip")</f>
        <v>0</v>
      </c>
      <c r="P17" s="54">
        <f>SUMIFS('D5'!AN$11:AN$4855,'D5'!$B$11:$B$4855,'A4.1'!$D17,'D5'!$BS$11:$BS$4855,"taip")</f>
        <v>0</v>
      </c>
      <c r="Q17" s="54">
        <f>SUMIFS('D5'!AO$11:AO$4855,'D5'!$B$11:$B$4855,'A4.1'!$D17,'D5'!$BS$11:$BS$4855,"taip")</f>
        <v>0</v>
      </c>
      <c r="R17" s="54">
        <f>SUMIFS('D5'!AP$11:AP$4855,'D5'!$B$11:$B$4855,'A4.1'!$D17,'D5'!$BS$11:$BS$4855,"taip")</f>
        <v>0</v>
      </c>
      <c r="S17" s="54">
        <f>SUMIFS('D5'!AQ$11:AQ$4855,'D5'!$B$11:$B$4855,'A4.1'!$D17,'D5'!$BS$11:$BS$4855,"taip")</f>
        <v>0</v>
      </c>
      <c r="T17" s="54">
        <f>SUMIFS('D5'!AR$11:AR$4855,'D5'!$B$11:$B$4855,'A4.1'!$D17,'D5'!$BS$11:$BS$4855,"taip")</f>
        <v>0</v>
      </c>
      <c r="U17" s="54">
        <f>SUMIFS('D5'!AS$11:AS$4855,'D5'!$B$11:$B$4855,'A4.1'!$D17,'D5'!$BS$11:$BS$4855,"taip")</f>
        <v>0</v>
      </c>
      <c r="V17" s="54" t="e">
        <f>SUMIFS('D5'!AT14:AT4863,'D5'!$B$11:$B$4855,'A4.1'!$D17,'D5'!$BS$11:$BS$4855,"taip")</f>
        <v>#VALUE!</v>
      </c>
      <c r="W17" s="54" t="e">
        <f>SUMIFS('D5'!AU14:AU4863,'D5'!$B$11:$B$4855,'A4.1'!$D17,'D5'!$BS$11:$BS$4855,"taip")</f>
        <v>#VALUE!</v>
      </c>
      <c r="X17" s="54" t="e">
        <f>SUMIFS('D5'!AV14:AV4863,'D5'!$B$11:$B$4855,'A4.1'!$D17,'D5'!$BS$11:$BS$4855,"taip")</f>
        <v>#VALUE!</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SUMIFS('D5'!AM$11:AM$4855,'D5'!$B$11:$B$4855,'A4.1'!$D18,'D5'!$BQ$11:$BQ$4855,"taip")</f>
        <v>0</v>
      </c>
      <c r="P18" s="54">
        <f>SUMIFS('D5'!AN$11:AN$4855,'D5'!$B$11:$B$4855,'A4.1'!$D18,'D5'!$BS$11:$BS$4855,"taip")</f>
        <v>0</v>
      </c>
      <c r="Q18" s="54">
        <f>SUMIFS('D5'!AO$11:AO$4855,'D5'!$B$11:$B$4855,'A4.1'!$D18,'D5'!$BS$11:$BS$4855,"taip")</f>
        <v>0</v>
      </c>
      <c r="R18" s="54">
        <f>SUMIFS('D5'!AP$11:AP$4855,'D5'!$B$11:$B$4855,'A4.1'!$D18,'D5'!$BS$11:$BS$4855,"taip")</f>
        <v>0</v>
      </c>
      <c r="S18" s="54">
        <f>SUMIFS('D5'!AQ$11:AQ$4855,'D5'!$B$11:$B$4855,'A4.1'!$D18,'D5'!$BS$11:$BS$4855,"taip")</f>
        <v>0</v>
      </c>
      <c r="T18" s="54">
        <f>SUMIFS('D5'!AR$11:AR$4855,'D5'!$B$11:$B$4855,'A4.1'!$D18,'D5'!$BS$11:$BS$4855,"taip")</f>
        <v>0</v>
      </c>
      <c r="U18" s="54">
        <f>SUMIFS('D5'!AS$11:AS$4855,'D5'!$B$11:$B$4855,'A4.1'!$D18,'D5'!$BS$11:$BS$4855,"taip")</f>
        <v>0</v>
      </c>
      <c r="V18" s="54" t="e">
        <f>SUMIFS('D5'!AT15:AT4864,'D5'!$B$11:$B$4855,'A4.1'!$D18,'D5'!$BS$11:$BS$4855,"taip")</f>
        <v>#VALUE!</v>
      </c>
      <c r="W18" s="54" t="e">
        <f>SUMIFS('D5'!AU15:AU4864,'D5'!$B$11:$B$4855,'A4.1'!$D18,'D5'!$BS$11:$BS$4855,"taip")</f>
        <v>#VALUE!</v>
      </c>
      <c r="X18" s="54" t="e">
        <f>SUMIFS('D5'!AV15:AV4864,'D5'!$B$11:$B$4855,'A4.1'!$D18,'D5'!$BS$11:$BS$4855,"taip")</f>
        <v>#VALUE!</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SUMIFS('D5'!AM$11:AM$4855,'D5'!$B$11:$B$4855,'A4.1'!$D19,'D5'!$BQ$11:$BQ$4855,"taip")</f>
        <v>0</v>
      </c>
      <c r="P19" s="54">
        <f>SUMIFS('D5'!AN$11:AN$4855,'D5'!$B$11:$B$4855,'A4.1'!$D19,'D5'!$BS$11:$BS$4855,"taip")</f>
        <v>0</v>
      </c>
      <c r="Q19" s="54">
        <f>SUMIFS('D5'!AO$11:AO$4855,'D5'!$B$11:$B$4855,'A4.1'!$D19,'D5'!$BS$11:$BS$4855,"taip")</f>
        <v>0</v>
      </c>
      <c r="R19" s="54">
        <f>SUMIFS('D5'!AP$11:AP$4855,'D5'!$B$11:$B$4855,'A4.1'!$D19,'D5'!$BS$11:$BS$4855,"taip")</f>
        <v>0</v>
      </c>
      <c r="S19" s="54">
        <f>SUMIFS('D5'!AQ$11:AQ$4855,'D5'!$B$11:$B$4855,'A4.1'!$D19,'D5'!$BS$11:$BS$4855,"taip")</f>
        <v>0</v>
      </c>
      <c r="T19" s="54">
        <f>SUMIFS('D5'!AR$11:AR$4855,'D5'!$B$11:$B$4855,'A4.1'!$D19,'D5'!$BS$11:$BS$4855,"taip")</f>
        <v>0</v>
      </c>
      <c r="U19" s="54">
        <f>SUMIFS('D5'!AS$11:AS$4855,'D5'!$B$11:$B$4855,'A4.1'!$D19,'D5'!$BS$11:$BS$4855,"taip")</f>
        <v>0</v>
      </c>
      <c r="V19" s="54" t="e">
        <f>SUMIFS('D5'!AT16:AT4865,'D5'!$B$11:$B$4855,'A4.1'!$D19,'D5'!$BS$11:$BS$4855,"taip")</f>
        <v>#VALUE!</v>
      </c>
      <c r="W19" s="54" t="e">
        <f>SUMIFS('D5'!AU16:AU4865,'D5'!$B$11:$B$4855,'A4.1'!$D19,'D5'!$BS$11:$BS$4855,"taip")</f>
        <v>#VALUE!</v>
      </c>
      <c r="X19" s="54" t="e">
        <f>SUMIFS('D5'!AV16:AV4865,'D5'!$B$11:$B$4855,'A4.1'!$D19,'D5'!$BS$11:$BS$4855,"taip")</f>
        <v>#VALUE!</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SUMIFS('D5'!AM$11:AM$4855,'D5'!$B$11:$B$4855,'A4.1'!$D20,'D5'!$BQ$11:$BQ$4855,"taip")</f>
        <v>0</v>
      </c>
      <c r="P20" s="54">
        <f>SUMIFS('D5'!AN$11:AN$4855,'D5'!$B$11:$B$4855,'A4.1'!$D20,'D5'!$BS$11:$BS$4855,"taip")</f>
        <v>0</v>
      </c>
      <c r="Q20" s="54">
        <f>SUMIFS('D5'!AO$11:AO$4855,'D5'!$B$11:$B$4855,'A4.1'!$D20,'D5'!$BS$11:$BS$4855,"taip")</f>
        <v>0</v>
      </c>
      <c r="R20" s="54">
        <f>SUMIFS('D5'!AP$11:AP$4855,'D5'!$B$11:$B$4855,'A4.1'!$D20,'D5'!$BS$11:$BS$4855,"taip")</f>
        <v>0</v>
      </c>
      <c r="S20" s="54">
        <f>SUMIFS('D5'!AQ$11:AQ$4855,'D5'!$B$11:$B$4855,'A4.1'!$D20,'D5'!$BS$11:$BS$4855,"taip")</f>
        <v>0</v>
      </c>
      <c r="T20" s="54">
        <f>SUMIFS('D5'!AR$11:AR$4855,'D5'!$B$11:$B$4855,'A4.1'!$D20,'D5'!$BS$11:$BS$4855,"taip")</f>
        <v>0</v>
      </c>
      <c r="U20" s="54">
        <f>SUMIFS('D5'!AS$11:AS$4855,'D5'!$B$11:$B$4855,'A4.1'!$D20,'D5'!$BS$11:$BS$4855,"taip")</f>
        <v>0</v>
      </c>
      <c r="V20" s="54" t="e">
        <f>SUMIFS('D5'!AT17:AT4866,'D5'!$B$11:$B$4855,'A4.1'!$D20,'D5'!$BS$11:$BS$4855,"taip")</f>
        <v>#VALUE!</v>
      </c>
      <c r="W20" s="54" t="e">
        <f>SUMIFS('D5'!AU17:AU4866,'D5'!$B$11:$B$4855,'A4.1'!$D20,'D5'!$BS$11:$BS$4855,"taip")</f>
        <v>#VALUE!</v>
      </c>
      <c r="X20" s="54" t="e">
        <f>SUMIFS('D5'!AV17:AV4866,'D5'!$B$11:$B$4855,'A4.1'!$D20,'D5'!$BS$11:$BS$4855,"taip")</f>
        <v>#VALUE!</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SUMIFS('D5'!AM$11:AM$4855,'D5'!$B$11:$B$4855,'A4.1'!$D21,'D5'!$BQ$11:$BQ$4855,"taip")</f>
        <v>0</v>
      </c>
      <c r="P21" s="54">
        <f>SUMIFS('D5'!AN$11:AN$4855,'D5'!$B$11:$B$4855,'A4.1'!$D21,'D5'!$BS$11:$BS$4855,"taip")</f>
        <v>0</v>
      </c>
      <c r="Q21" s="54">
        <f>SUMIFS('D5'!AO$11:AO$4855,'D5'!$B$11:$B$4855,'A4.1'!$D21,'D5'!$BS$11:$BS$4855,"taip")</f>
        <v>0</v>
      </c>
      <c r="R21" s="54">
        <f>SUMIFS('D5'!AP$11:AP$4855,'D5'!$B$11:$B$4855,'A4.1'!$D21,'D5'!$BS$11:$BS$4855,"taip")</f>
        <v>0</v>
      </c>
      <c r="S21" s="54">
        <f>SUMIFS('D5'!AQ$11:AQ$4855,'D5'!$B$11:$B$4855,'A4.1'!$D21,'D5'!$BS$11:$BS$4855,"taip")</f>
        <v>0</v>
      </c>
      <c r="T21" s="54">
        <f>SUMIFS('D5'!AR$11:AR$4855,'D5'!$B$11:$B$4855,'A4.1'!$D21,'D5'!$BS$11:$BS$4855,"taip")</f>
        <v>0</v>
      </c>
      <c r="U21" s="54">
        <f>SUMIFS('D5'!AS$11:AS$4855,'D5'!$B$11:$B$4855,'A4.1'!$D21,'D5'!$BS$11:$BS$4855,"taip")</f>
        <v>0</v>
      </c>
      <c r="V21" s="54" t="e">
        <f>SUMIFS('D5'!AT18:AT4867,'D5'!$B$11:$B$4855,'A4.1'!$D21,'D5'!$BS$11:$BS$4855,"taip")</f>
        <v>#VALUE!</v>
      </c>
      <c r="W21" s="54" t="e">
        <f>SUMIFS('D5'!AU18:AU4867,'D5'!$B$11:$B$4855,'A4.1'!$D21,'D5'!$BS$11:$BS$4855,"taip")</f>
        <v>#VALUE!</v>
      </c>
      <c r="X21" s="54" t="e">
        <f>SUMIFS('D5'!AV18:AV4867,'D5'!$B$11:$B$4855,'A4.1'!$D21,'D5'!$BS$11:$BS$4855,"taip")</f>
        <v>#VALUE!</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SUMIFS('D5'!AM$11:AM$4855,'D5'!$B$11:$B$4855,'A4.1'!$D22,'D5'!$BQ$11:$BQ$4855,"taip")</f>
        <v>0</v>
      </c>
      <c r="P22" s="54">
        <f>SUMIFS('D5'!AN$11:AN$4855,'D5'!$B$11:$B$4855,'A4.1'!$D22,'D5'!$BS$11:$BS$4855,"taip")</f>
        <v>0</v>
      </c>
      <c r="Q22" s="54">
        <f>SUMIFS('D5'!AO$11:AO$4855,'D5'!$B$11:$B$4855,'A4.1'!$D22,'D5'!$BS$11:$BS$4855,"taip")</f>
        <v>0</v>
      </c>
      <c r="R22" s="54">
        <f>SUMIFS('D5'!AP$11:AP$4855,'D5'!$B$11:$B$4855,'A4.1'!$D22,'D5'!$BS$11:$BS$4855,"taip")</f>
        <v>0</v>
      </c>
      <c r="S22" s="54">
        <f>SUMIFS('D5'!AQ$11:AQ$4855,'D5'!$B$11:$B$4855,'A4.1'!$D22,'D5'!$BS$11:$BS$4855,"taip")</f>
        <v>0</v>
      </c>
      <c r="T22" s="54">
        <f>SUMIFS('D5'!AR$11:AR$4855,'D5'!$B$11:$B$4855,'A4.1'!$D22,'D5'!$BS$11:$BS$4855,"taip")</f>
        <v>0</v>
      </c>
      <c r="U22" s="54">
        <f>SUMIFS('D5'!AS$11:AS$4855,'D5'!$B$11:$B$4855,'A4.1'!$D22,'D5'!$BS$11:$BS$4855,"taip")</f>
        <v>0</v>
      </c>
      <c r="V22" s="54" t="e">
        <f>SUMIFS('D5'!AT19:AT4868,'D5'!$B$11:$B$4855,'A4.1'!$D22,'D5'!$BS$11:$BS$4855,"taip")</f>
        <v>#VALUE!</v>
      </c>
      <c r="W22" s="54" t="e">
        <f>SUMIFS('D5'!AU19:AU4868,'D5'!$B$11:$B$4855,'A4.1'!$D22,'D5'!$BS$11:$BS$4855,"taip")</f>
        <v>#VALUE!</v>
      </c>
      <c r="X22" s="54" t="e">
        <f>SUMIFS('D5'!AV19:AV4868,'D5'!$B$11:$B$4855,'A4.1'!$D22,'D5'!$BS$11:$BS$4855,"taip")</f>
        <v>#VALUE!</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SUMIFS('D5'!AM$11:AM$4855,'D5'!$B$11:$B$4855,'A4.1'!$D23,'D5'!$BQ$11:$BQ$4855,"taip")</f>
        <v>0</v>
      </c>
      <c r="P23" s="54">
        <f>SUMIFS('D5'!AN$11:AN$4855,'D5'!$B$11:$B$4855,'A4.1'!$D23,'D5'!$BS$11:$BS$4855,"taip")</f>
        <v>0</v>
      </c>
      <c r="Q23" s="54">
        <f>SUMIFS('D5'!AO$11:AO$4855,'D5'!$B$11:$B$4855,'A4.1'!$D23,'D5'!$BS$11:$BS$4855,"taip")</f>
        <v>0</v>
      </c>
      <c r="R23" s="54">
        <f>SUMIFS('D5'!AP$11:AP$4855,'D5'!$B$11:$B$4855,'A4.1'!$D23,'D5'!$BS$11:$BS$4855,"taip")</f>
        <v>0</v>
      </c>
      <c r="S23" s="54">
        <f>SUMIFS('D5'!AQ$11:AQ$4855,'D5'!$B$11:$B$4855,'A4.1'!$D23,'D5'!$BS$11:$BS$4855,"taip")</f>
        <v>0</v>
      </c>
      <c r="T23" s="54">
        <f>SUMIFS('D5'!AR$11:AR$4855,'D5'!$B$11:$B$4855,'A4.1'!$D23,'D5'!$BS$11:$BS$4855,"taip")</f>
        <v>0</v>
      </c>
      <c r="U23" s="54">
        <f>SUMIFS('D5'!AS$11:AS$4855,'D5'!$B$11:$B$4855,'A4.1'!$D23,'D5'!$BS$11:$BS$4855,"taip")</f>
        <v>0</v>
      </c>
      <c r="V23" s="54" t="e">
        <f>SUMIFS('D5'!AT20:AT4869,'D5'!$B$11:$B$4855,'A4.1'!$D23,'D5'!$BS$11:$BS$4855,"taip")</f>
        <v>#VALUE!</v>
      </c>
      <c r="W23" s="54" t="e">
        <f>SUMIFS('D5'!AU20:AU4869,'D5'!$B$11:$B$4855,'A4.1'!$D23,'D5'!$BS$11:$BS$4855,"taip")</f>
        <v>#VALUE!</v>
      </c>
      <c r="X23" s="54" t="e">
        <f>SUMIFS('D5'!AV20:AV4869,'D5'!$B$11:$B$4855,'A4.1'!$D23,'D5'!$BS$11:$BS$4855,"taip")</f>
        <v>#VALUE!</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SUMIFS('D5'!AM$11:AM$4855,'D5'!$B$11:$B$4855,'A4.1'!$D24,'D5'!$BQ$11:$BQ$4855,"taip")</f>
        <v>0</v>
      </c>
      <c r="P24" s="54">
        <f>SUMIFS('D5'!AN$11:AN$4855,'D5'!$B$11:$B$4855,'A4.1'!$D24,'D5'!$BS$11:$BS$4855,"taip")</f>
        <v>0</v>
      </c>
      <c r="Q24" s="54">
        <f>SUMIFS('D5'!AO$11:AO$4855,'D5'!$B$11:$B$4855,'A4.1'!$D24,'D5'!$BS$11:$BS$4855,"taip")</f>
        <v>0</v>
      </c>
      <c r="R24" s="54">
        <f>SUMIFS('D5'!AP$11:AP$4855,'D5'!$B$11:$B$4855,'A4.1'!$D24,'D5'!$BS$11:$BS$4855,"taip")</f>
        <v>0</v>
      </c>
      <c r="S24" s="54">
        <f>SUMIFS('D5'!AQ$11:AQ$4855,'D5'!$B$11:$B$4855,'A4.1'!$D24,'D5'!$BS$11:$BS$4855,"taip")</f>
        <v>0</v>
      </c>
      <c r="T24" s="54">
        <f>SUMIFS('D5'!AR$11:AR$4855,'D5'!$B$11:$B$4855,'A4.1'!$D24,'D5'!$BS$11:$BS$4855,"taip")</f>
        <v>0</v>
      </c>
      <c r="U24" s="54">
        <f>SUMIFS('D5'!AS$11:AS$4855,'D5'!$B$11:$B$4855,'A4.1'!$D24,'D5'!$BS$11:$BS$4855,"taip")</f>
        <v>0</v>
      </c>
      <c r="V24" s="54" t="e">
        <f>SUMIFS('D5'!AT21:AT4870,'D5'!$B$11:$B$4855,'A4.1'!$D24,'D5'!$BS$11:$BS$4855,"taip")</f>
        <v>#VALUE!</v>
      </c>
      <c r="W24" s="54" t="e">
        <f>SUMIFS('D5'!AU21:AU4870,'D5'!$B$11:$B$4855,'A4.1'!$D24,'D5'!$BS$11:$BS$4855,"taip")</f>
        <v>#VALUE!</v>
      </c>
      <c r="X24" s="54" t="e">
        <f>SUMIFS('D5'!AV21:AV4870,'D5'!$B$11:$B$4855,'A4.1'!$D24,'D5'!$BS$11:$BS$4855,"taip")</f>
        <v>#VALUE!</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SUMIFS('D5'!AM$11:AM$4855,'D5'!$B$11:$B$4855,'A4.1'!$D25,'D5'!$BQ$11:$BQ$4855,"taip")</f>
        <v>0</v>
      </c>
      <c r="P25" s="54">
        <f>SUMIFS('D5'!AN$11:AN$4855,'D5'!$B$11:$B$4855,'A4.1'!$D25,'D5'!$BS$11:$BS$4855,"taip")</f>
        <v>0</v>
      </c>
      <c r="Q25" s="54">
        <f>SUMIFS('D5'!AO$11:AO$4855,'D5'!$B$11:$B$4855,'A4.1'!$D25,'D5'!$BS$11:$BS$4855,"taip")</f>
        <v>0</v>
      </c>
      <c r="R25" s="54">
        <f>SUMIFS('D5'!AP$11:AP$4855,'D5'!$B$11:$B$4855,'A4.1'!$D25,'D5'!$BS$11:$BS$4855,"taip")</f>
        <v>0</v>
      </c>
      <c r="S25" s="54">
        <f>SUMIFS('D5'!AQ$11:AQ$4855,'D5'!$B$11:$B$4855,'A4.1'!$D25,'D5'!$BS$11:$BS$4855,"taip")</f>
        <v>0</v>
      </c>
      <c r="T25" s="54">
        <f>SUMIFS('D5'!AR$11:AR$4855,'D5'!$B$11:$B$4855,'A4.1'!$D25,'D5'!$BS$11:$BS$4855,"taip")</f>
        <v>0</v>
      </c>
      <c r="U25" s="54">
        <f>SUMIFS('D5'!AS$11:AS$4855,'D5'!$B$11:$B$4855,'A4.1'!$D25,'D5'!$BS$11:$BS$4855,"taip")</f>
        <v>0</v>
      </c>
      <c r="V25" s="54" t="e">
        <f>SUMIFS('D5'!AT22:AT4871,'D5'!$B$11:$B$4855,'A4.1'!$D25,'D5'!$BS$11:$BS$4855,"taip")</f>
        <v>#VALUE!</v>
      </c>
      <c r="W25" s="54" t="e">
        <f>SUMIFS('D5'!AU22:AU4871,'D5'!$B$11:$B$4855,'A4.1'!$D25,'D5'!$BS$11:$BS$4855,"taip")</f>
        <v>#VALUE!</v>
      </c>
      <c r="X25" s="54" t="e">
        <f>SUMIFS('D5'!AV22:AV4871,'D5'!$B$11:$B$4855,'A4.1'!$D25,'D5'!$BS$11:$BS$4855,"taip")</f>
        <v>#VALUE!</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SUMIFS('D5'!AM$11:AM$4855,'D5'!$B$11:$B$4855,'A4.1'!$D26,'D5'!$BQ$11:$BQ$4855,"taip")</f>
        <v>0</v>
      </c>
      <c r="P26" s="54">
        <f>SUMIFS('D5'!AN$11:AN$4855,'D5'!$B$11:$B$4855,'A4.1'!$D26,'D5'!$BS$11:$BS$4855,"taip")</f>
        <v>0</v>
      </c>
      <c r="Q26" s="54">
        <f>SUMIFS('D5'!AO$11:AO$4855,'D5'!$B$11:$B$4855,'A4.1'!$D26,'D5'!$BS$11:$BS$4855,"taip")</f>
        <v>0</v>
      </c>
      <c r="R26" s="54">
        <f>SUMIFS('D5'!AP$11:AP$4855,'D5'!$B$11:$B$4855,'A4.1'!$D26,'D5'!$BS$11:$BS$4855,"taip")</f>
        <v>0</v>
      </c>
      <c r="S26" s="54">
        <f>SUMIFS('D5'!AQ$11:AQ$4855,'D5'!$B$11:$B$4855,'A4.1'!$D26,'D5'!$BS$11:$BS$4855,"taip")</f>
        <v>0</v>
      </c>
      <c r="T26" s="54">
        <f>SUMIFS('D5'!AR$11:AR$4855,'D5'!$B$11:$B$4855,'A4.1'!$D26,'D5'!$BS$11:$BS$4855,"taip")</f>
        <v>0</v>
      </c>
      <c r="U26" s="54">
        <f>SUMIFS('D5'!AS$11:AS$4855,'D5'!$B$11:$B$4855,'A4.1'!$D26,'D5'!$BS$11:$BS$4855,"taip")</f>
        <v>0</v>
      </c>
      <c r="V26" s="54" t="e">
        <f>SUMIFS('D5'!AT23:AT4872,'D5'!$B$11:$B$4855,'A4.1'!$D26,'D5'!$BS$11:$BS$4855,"taip")</f>
        <v>#VALUE!</v>
      </c>
      <c r="W26" s="54" t="e">
        <f>SUMIFS('D5'!AU23:AU4872,'D5'!$B$11:$B$4855,'A4.1'!$D26,'D5'!$BS$11:$BS$4855,"taip")</f>
        <v>#VALUE!</v>
      </c>
      <c r="X26" s="54" t="e">
        <f>SUMIFS('D5'!AV23:AV4872,'D5'!$B$11:$B$4855,'A4.1'!$D26,'D5'!$BS$11:$BS$4855,"taip")</f>
        <v>#VALUE!</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SUMIFS('D5'!AM$11:AM$4855,'D5'!$B$11:$B$4855,'A4.1'!$D27,'D5'!$BQ$11:$BQ$4855,"taip")</f>
        <v>0</v>
      </c>
      <c r="P27" s="54">
        <f>SUMIFS('D5'!AN$11:AN$4855,'D5'!$B$11:$B$4855,'A4.1'!$D27,'D5'!$BS$11:$BS$4855,"taip")</f>
        <v>0</v>
      </c>
      <c r="Q27" s="54">
        <f>SUMIFS('D5'!AO$11:AO$4855,'D5'!$B$11:$B$4855,'A4.1'!$D27,'D5'!$BS$11:$BS$4855,"taip")</f>
        <v>0</v>
      </c>
      <c r="R27" s="54">
        <f>SUMIFS('D5'!AP$11:AP$4855,'D5'!$B$11:$B$4855,'A4.1'!$D27,'D5'!$BS$11:$BS$4855,"taip")</f>
        <v>0</v>
      </c>
      <c r="S27" s="54">
        <f>SUMIFS('D5'!AQ$11:AQ$4855,'D5'!$B$11:$B$4855,'A4.1'!$D27,'D5'!$BS$11:$BS$4855,"taip")</f>
        <v>0</v>
      </c>
      <c r="T27" s="54">
        <f>SUMIFS('D5'!AR$11:AR$4855,'D5'!$B$11:$B$4855,'A4.1'!$D27,'D5'!$BS$11:$BS$4855,"taip")</f>
        <v>0</v>
      </c>
      <c r="U27" s="54">
        <f>SUMIFS('D5'!AS$11:AS$4855,'D5'!$B$11:$B$4855,'A4.1'!$D27,'D5'!$BS$11:$BS$4855,"taip")</f>
        <v>0</v>
      </c>
      <c r="V27" s="54" t="e">
        <f>SUMIFS('D5'!AT24:AT4873,'D5'!$B$11:$B$4855,'A4.1'!$D27,'D5'!$BS$11:$BS$4855,"taip")</f>
        <v>#VALUE!</v>
      </c>
      <c r="W27" s="54" t="e">
        <f>SUMIFS('D5'!AU24:AU4873,'D5'!$B$11:$B$4855,'A4.1'!$D27,'D5'!$BS$11:$BS$4855,"taip")</f>
        <v>#VALUE!</v>
      </c>
      <c r="X27" s="54" t="e">
        <f>SUMIFS('D5'!AV24:AV4873,'D5'!$B$11:$B$4855,'A4.1'!$D27,'D5'!$BS$11:$BS$4855,"taip")</f>
        <v>#VALUE!</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SUMIFS('D5'!AM$11:AM$4855,'D5'!$B$11:$B$4855,'A4.1'!$D28,'D5'!$BQ$11:$BQ$4855,"taip")</f>
        <v>0</v>
      </c>
      <c r="P28" s="54">
        <f>SUMIFS('D5'!AN$11:AN$4855,'D5'!$B$11:$B$4855,'A4.1'!$D28,'D5'!$BS$11:$BS$4855,"taip")</f>
        <v>0</v>
      </c>
      <c r="Q28" s="54">
        <f>SUMIFS('D5'!AO$11:AO$4855,'D5'!$B$11:$B$4855,'A4.1'!$D28,'D5'!$BS$11:$BS$4855,"taip")</f>
        <v>0</v>
      </c>
      <c r="R28" s="54">
        <f>SUMIFS('D5'!AP$11:AP$4855,'D5'!$B$11:$B$4855,'A4.1'!$D28,'D5'!$BS$11:$BS$4855,"taip")</f>
        <v>0</v>
      </c>
      <c r="S28" s="54">
        <f>SUMIFS('D5'!AQ$11:AQ$4855,'D5'!$B$11:$B$4855,'A4.1'!$D28,'D5'!$BS$11:$BS$4855,"taip")</f>
        <v>0</v>
      </c>
      <c r="T28" s="54">
        <f>SUMIFS('D5'!AR$11:AR$4855,'D5'!$B$11:$B$4855,'A4.1'!$D28,'D5'!$BS$11:$BS$4855,"taip")</f>
        <v>0</v>
      </c>
      <c r="U28" s="54">
        <f>SUMIFS('D5'!AS$11:AS$4855,'D5'!$B$11:$B$4855,'A4.1'!$D28,'D5'!$BS$11:$BS$4855,"taip")</f>
        <v>0</v>
      </c>
      <c r="V28" s="54" t="e">
        <f>SUMIFS('D5'!AT25:AT4874,'D5'!$B$11:$B$4855,'A4.1'!$D28,'D5'!$BS$11:$BS$4855,"taip")</f>
        <v>#VALUE!</v>
      </c>
      <c r="W28" s="54" t="e">
        <f>SUMIFS('D5'!AU25:AU4874,'D5'!$B$11:$B$4855,'A4.1'!$D28,'D5'!$BS$11:$BS$4855,"taip")</f>
        <v>#VALUE!</v>
      </c>
      <c r="X28" s="54" t="e">
        <f>SUMIFS('D5'!AV25:AV4874,'D5'!$B$11:$B$4855,'A4.1'!$D28,'D5'!$BS$11:$BS$4855,"taip")</f>
        <v>#VALUE!</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20"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3"/>
  <sheetViews>
    <sheetView zoomScale="90" zoomScaleNormal="90" workbookViewId="0">
      <selection activeCell="A12" sqref="A12"/>
    </sheetView>
  </sheetViews>
  <sheetFormatPr defaultRowHeight="14.4" x14ac:dyDescent="0.3"/>
  <cols>
    <col min="1" max="1" width="16.6640625" customWidth="1"/>
    <col min="2" max="2" width="11.88671875" customWidth="1"/>
    <col min="3" max="8" width="10.6640625" customWidth="1"/>
    <col min="16" max="16" width="12.6640625" bestFit="1" customWidth="1"/>
    <col min="17" max="22" width="12.33203125" customWidth="1"/>
  </cols>
  <sheetData>
    <row r="1" spans="1:22" ht="20.399999999999999" x14ac:dyDescent="0.3">
      <c r="A1" s="319"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64" customFormat="1" x14ac:dyDescent="0.3">
      <c r="A3" s="331" t="s">
        <v>613</v>
      </c>
      <c r="B3" s="330" t="s">
        <v>688</v>
      </c>
      <c r="C3" s="363"/>
      <c r="D3" s="363"/>
      <c r="E3" s="363"/>
      <c r="F3" s="363"/>
      <c r="G3" s="363"/>
      <c r="H3" s="363"/>
      <c r="I3" s="363"/>
      <c r="J3" s="363"/>
      <c r="K3" s="363"/>
      <c r="L3" s="363"/>
      <c r="M3" s="363"/>
      <c r="N3" s="363"/>
      <c r="O3" s="363"/>
      <c r="P3" s="363"/>
      <c r="Q3" s="363"/>
      <c r="R3" s="363"/>
      <c r="S3" s="363"/>
      <c r="T3" s="363"/>
      <c r="U3" s="363"/>
      <c r="V3" s="363"/>
    </row>
    <row r="4" spans="1:22" s="364" customFormat="1" x14ac:dyDescent="0.3">
      <c r="A4" s="331" t="s">
        <v>615</v>
      </c>
      <c r="B4" s="330" t="s">
        <v>689</v>
      </c>
      <c r="C4" s="329"/>
      <c r="D4" s="329"/>
      <c r="E4" s="329"/>
      <c r="F4" s="329"/>
      <c r="G4" s="329"/>
      <c r="H4" s="329"/>
      <c r="I4" s="363"/>
      <c r="J4" s="329"/>
      <c r="K4" s="329"/>
      <c r="L4" s="329"/>
      <c r="M4" s="329"/>
      <c r="N4" s="329"/>
      <c r="O4" s="329"/>
      <c r="P4" s="329"/>
      <c r="Q4" s="329"/>
      <c r="R4" s="329"/>
      <c r="S4" s="329"/>
      <c r="T4" s="329"/>
      <c r="U4" s="329"/>
      <c r="V4" s="329"/>
    </row>
    <row r="5" spans="1:22" s="364" customFormat="1" x14ac:dyDescent="0.3">
      <c r="A5" s="331"/>
      <c r="B5" s="329"/>
      <c r="C5" s="329"/>
      <c r="D5" s="329"/>
      <c r="E5" s="329"/>
      <c r="F5" s="329"/>
      <c r="G5" s="329"/>
      <c r="H5" s="329"/>
      <c r="I5" s="363"/>
      <c r="J5" s="329"/>
      <c r="K5" s="329"/>
      <c r="L5" s="329"/>
      <c r="M5" s="329"/>
      <c r="N5" s="329"/>
      <c r="O5" s="329"/>
      <c r="P5" s="329"/>
      <c r="Q5" s="329"/>
      <c r="R5" s="329"/>
      <c r="S5" s="329"/>
      <c r="T5" s="329"/>
      <c r="U5" s="329"/>
      <c r="V5" s="329"/>
    </row>
    <row r="6" spans="1:22" ht="22.8" x14ac:dyDescent="0.3">
      <c r="A6" s="259" t="s">
        <v>670</v>
      </c>
      <c r="B6" s="344" t="s">
        <v>458</v>
      </c>
      <c r="C6" s="344" t="s">
        <v>458</v>
      </c>
      <c r="D6" s="344" t="s">
        <v>458</v>
      </c>
      <c r="E6" s="344" t="s">
        <v>458</v>
      </c>
      <c r="F6" s="344" t="s">
        <v>458</v>
      </c>
      <c r="G6" s="344" t="s">
        <v>458</v>
      </c>
      <c r="H6" s="344" t="s">
        <v>458</v>
      </c>
      <c r="I6" s="259" t="s">
        <v>676</v>
      </c>
      <c r="J6" s="259" t="s">
        <v>676</v>
      </c>
      <c r="K6" s="259" t="s">
        <v>676</v>
      </c>
      <c r="L6" s="259" t="s">
        <v>676</v>
      </c>
      <c r="M6" s="259" t="s">
        <v>676</v>
      </c>
      <c r="N6" s="259" t="s">
        <v>676</v>
      </c>
      <c r="O6" s="259" t="s">
        <v>676</v>
      </c>
      <c r="P6" s="359" t="s">
        <v>666</v>
      </c>
      <c r="Q6" s="359" t="s">
        <v>666</v>
      </c>
      <c r="R6" s="359" t="s">
        <v>666</v>
      </c>
      <c r="S6" s="359" t="s">
        <v>666</v>
      </c>
      <c r="T6" s="359" t="s">
        <v>666</v>
      </c>
      <c r="U6" s="359" t="s">
        <v>666</v>
      </c>
      <c r="V6" s="359"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59" t="s">
        <v>90</v>
      </c>
      <c r="Q7" s="359">
        <v>2024</v>
      </c>
      <c r="R7" s="359">
        <v>2025</v>
      </c>
      <c r="S7" s="359">
        <v>2026</v>
      </c>
      <c r="T7" s="359">
        <v>2027</v>
      </c>
      <c r="U7" s="359">
        <v>2028</v>
      </c>
      <c r="V7" s="359">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2" t="s">
        <v>466</v>
      </c>
      <c r="B9" s="355">
        <f t="shared" ref="B9:B15" si="0">SUM(C9:H9)</f>
        <v>0</v>
      </c>
      <c r="C9" s="356">
        <f>'VPS3'!C8</f>
        <v>0</v>
      </c>
      <c r="D9" s="356">
        <f>'VPS3'!D8</f>
        <v>0</v>
      </c>
      <c r="E9" s="356">
        <f>'VPS3'!E8</f>
        <v>0</v>
      </c>
      <c r="F9" s="356">
        <f>'VPS3'!F8</f>
        <v>0</v>
      </c>
      <c r="G9" s="356">
        <f>'VPS3'!G8</f>
        <v>0</v>
      </c>
      <c r="H9" s="356">
        <f>'VPS3'!H8</f>
        <v>0</v>
      </c>
      <c r="I9" s="355">
        <f t="shared" ref="I9:I15" si="1">SUM(J9:O9)</f>
        <v>0</v>
      </c>
      <c r="J9" s="356">
        <f>SUMIFS('D5'!$AW$11:$AW$4855,'D5'!$BL$11:$BL$4855,J$7,'D5'!$BQ$11:$BQ$4855,"taip")</f>
        <v>0</v>
      </c>
      <c r="K9" s="356">
        <f>SUMIFS('D5'!$AW$11:$AW$4855,'D5'!$BL$11:$BL$4855,K$7,'D5'!$BQ$11:$BQ$4855,"taip")</f>
        <v>0</v>
      </c>
      <c r="L9" s="356">
        <f>SUMIFS('D5'!$AW$11:$AW$4855,'D5'!$BL$11:$BL$4855,L$7,'D5'!$BQ$11:$BQ$4855,"taip")</f>
        <v>0</v>
      </c>
      <c r="M9" s="356">
        <f>SUMIFS('D5'!$AW$11:$AW$4855,'D5'!$BL$11:$BL$4855,M$7,'D5'!$BQ$11:$BQ$4855,"taip")</f>
        <v>0</v>
      </c>
      <c r="N9" s="356">
        <f>SUMIFS('D5'!$AW$11:$AW$4855,'D5'!$BL$11:$BL$4855,N$7,'D5'!$BQ$11:$BQ$4855,"taip")</f>
        <v>0</v>
      </c>
      <c r="O9" s="356">
        <f>SUMIFS('D5'!$AW$11:$AW$4855,'D5'!$BL$11:$BL$4855,O$7,'D5'!$BQ$11:$BQ$4855,"taip")</f>
        <v>0</v>
      </c>
      <c r="P9" s="357">
        <f>IF(B9&gt;0,I9/B9*100,0)</f>
        <v>0</v>
      </c>
      <c r="Q9" s="358">
        <f>IF(C9&gt;0,J9/C9*100,0)</f>
        <v>0</v>
      </c>
      <c r="R9" s="358">
        <f t="shared" ref="R9:V9" si="2">IF(D9&gt;0,K9/D9*100,0)</f>
        <v>0</v>
      </c>
      <c r="S9" s="358">
        <f t="shared" si="2"/>
        <v>0</v>
      </c>
      <c r="T9" s="358">
        <f t="shared" si="2"/>
        <v>0</v>
      </c>
      <c r="U9" s="358">
        <f t="shared" si="2"/>
        <v>0</v>
      </c>
      <c r="V9" s="358">
        <f t="shared" si="2"/>
        <v>0</v>
      </c>
    </row>
    <row r="10" spans="1:22" ht="22.8" x14ac:dyDescent="0.3">
      <c r="A10" s="342" t="s">
        <v>467</v>
      </c>
      <c r="B10" s="355">
        <f t="shared" si="0"/>
        <v>0</v>
      </c>
      <c r="C10" s="356">
        <f>'VPS3'!C9</f>
        <v>0</v>
      </c>
      <c r="D10" s="356">
        <f>'VPS3'!D9</f>
        <v>0</v>
      </c>
      <c r="E10" s="356">
        <f>'VPS3'!E9</f>
        <v>0</v>
      </c>
      <c r="F10" s="356">
        <f>'VPS3'!F9</f>
        <v>0</v>
      </c>
      <c r="G10" s="356">
        <f>'VPS3'!G9</f>
        <v>0</v>
      </c>
      <c r="H10" s="356">
        <f>'VPS3'!H9</f>
        <v>0</v>
      </c>
      <c r="I10" s="355">
        <f t="shared" si="1"/>
        <v>0</v>
      </c>
      <c r="J10" s="356">
        <f>SUMIFS('D5'!$AX$11:$AX$4855,'D5'!$BL$11:$BL$4855,J$7,'D5'!$BQ$11:$BQ$4855,"taip")</f>
        <v>0</v>
      </c>
      <c r="K10" s="356">
        <f>SUMIFS('D5'!$AX$11:$AX$4855,'D5'!$BL$11:$BL$4855,K$7,'D5'!$BQ$11:$BQ$4855,"taip")</f>
        <v>0</v>
      </c>
      <c r="L10" s="356">
        <f>SUMIFS('D5'!$AX$11:$AX$4855,'D5'!$BL$11:$BL$4855,L$7,'D5'!$BQ$11:$BQ$4855,"taip")</f>
        <v>0</v>
      </c>
      <c r="M10" s="356">
        <f>SUMIFS('D5'!$AX$11:$AX$4855,'D5'!$BL$11:$BL$4855,M$7,'D5'!$BQ$11:$BQ$4855,"taip")</f>
        <v>0</v>
      </c>
      <c r="N10" s="356">
        <f>SUMIFS('D5'!$AX$11:$AX$4855,'D5'!$BL$11:$BL$4855,N$7,'D5'!$BQ$11:$BQ$4855,"taip")</f>
        <v>0</v>
      </c>
      <c r="O10" s="356">
        <f>SUMIFS('D5'!$AX$11:$AX$4855,'D5'!$BL$11:$BL$4855,O$7,'D5'!$BQ$11:$BQ$4855,"taip")</f>
        <v>0</v>
      </c>
      <c r="P10" s="357">
        <f t="shared" ref="P10:P15" si="3">IF(B10&gt;0,I10/B10*100,0)</f>
        <v>0</v>
      </c>
      <c r="Q10" s="358">
        <f t="shared" ref="Q10:Q15" si="4">IF(C10&gt;0,J10/C10*100,0)</f>
        <v>0</v>
      </c>
      <c r="R10" s="358">
        <f t="shared" ref="R10:R15" si="5">IF(D10&gt;0,K10/D10*100,0)</f>
        <v>0</v>
      </c>
      <c r="S10" s="358">
        <f t="shared" ref="S10:S15" si="6">IF(E10&gt;0,L10/E10*100,0)</f>
        <v>0</v>
      </c>
      <c r="T10" s="358">
        <f t="shared" ref="T10:T15" si="7">IF(F10&gt;0,M10/F10*100,0)</f>
        <v>0</v>
      </c>
      <c r="U10" s="358">
        <f t="shared" ref="U10:U15" si="8">IF(G10&gt;0,N10/G10*100,0)</f>
        <v>0</v>
      </c>
      <c r="V10" s="358">
        <f t="shared" ref="V10:V15" si="9">IF(H10&gt;0,O10/H10*100,0)</f>
        <v>0</v>
      </c>
    </row>
    <row r="11" spans="1:22" x14ac:dyDescent="0.3">
      <c r="A11" s="342" t="s">
        <v>86</v>
      </c>
      <c r="B11" s="355">
        <f t="shared" si="0"/>
        <v>11</v>
      </c>
      <c r="C11" s="356">
        <f>'VPS3'!C10</f>
        <v>0</v>
      </c>
      <c r="D11" s="356">
        <f>'VPS3'!D10</f>
        <v>0</v>
      </c>
      <c r="E11" s="356">
        <f>'VPS3'!E10</f>
        <v>4</v>
      </c>
      <c r="F11" s="356">
        <f>'VPS3'!F10</f>
        <v>3</v>
      </c>
      <c r="G11" s="356">
        <f>'VPS3'!G10</f>
        <v>3</v>
      </c>
      <c r="H11" s="356">
        <f>'VPS3'!H10</f>
        <v>1</v>
      </c>
      <c r="I11" s="355">
        <f t="shared" si="1"/>
        <v>0</v>
      </c>
      <c r="J11" s="356">
        <f>SUMIFS('D5'!$AY$11:$AY$4855,'D5'!$BM$11:$BM$4855,J$7,'D5'!$BR$11:$BR$4855,"taip")</f>
        <v>0</v>
      </c>
      <c r="K11" s="356">
        <f>SUMIFS('D5'!$AY$11:$AY$4855,'D5'!$BM$11:$BM$4855,K$7,'D5'!$BR$11:$BR$4855,"taip")</f>
        <v>0</v>
      </c>
      <c r="L11" s="356">
        <f>SUMIFS('D5'!$AY$11:$AY$4855,'D5'!$BM$11:$BM$4855,L$7,'D5'!$BR$11:$BR$4855,"taip")</f>
        <v>0</v>
      </c>
      <c r="M11" s="356">
        <f>SUMIFS('D5'!$AY$11:$AY$4855,'D5'!$BM$11:$BM$4855,M$7,'D5'!$BR$11:$BR$4855,"taip")</f>
        <v>0</v>
      </c>
      <c r="N11" s="356">
        <f>SUMIFS('D5'!$AY$11:$AY$4855,'D5'!$BM$11:$BM$4855,N$7,'D5'!$BR$11:$BR$4855,"taip")</f>
        <v>0</v>
      </c>
      <c r="O11" s="356">
        <f>SUMIFS('D5'!$AY$11:$AY$4855,'D5'!$BM$11:$BM$4855,O$7,'D5'!$BR$11:$BR$4855,"taip")</f>
        <v>0</v>
      </c>
      <c r="P11" s="357">
        <f t="shared" si="3"/>
        <v>0</v>
      </c>
      <c r="Q11" s="358">
        <f t="shared" si="4"/>
        <v>0</v>
      </c>
      <c r="R11" s="358">
        <f t="shared" si="5"/>
        <v>0</v>
      </c>
      <c r="S11" s="358">
        <f t="shared" si="6"/>
        <v>0</v>
      </c>
      <c r="T11" s="358">
        <f t="shared" si="7"/>
        <v>0</v>
      </c>
      <c r="U11" s="358">
        <f t="shared" si="8"/>
        <v>0</v>
      </c>
      <c r="V11" s="358">
        <f t="shared" si="9"/>
        <v>0</v>
      </c>
    </row>
    <row r="12" spans="1:22" ht="22.8" x14ac:dyDescent="0.3">
      <c r="A12" s="342" t="s">
        <v>468</v>
      </c>
      <c r="B12" s="355">
        <f t="shared" si="0"/>
        <v>9</v>
      </c>
      <c r="C12" s="356">
        <f>'VPS3'!C11</f>
        <v>0</v>
      </c>
      <c r="D12" s="356">
        <f>'VPS3'!D11</f>
        <v>0</v>
      </c>
      <c r="E12" s="356">
        <f>'VPS3'!E11</f>
        <v>4</v>
      </c>
      <c r="F12" s="356">
        <f>'VPS3'!F11</f>
        <v>2</v>
      </c>
      <c r="G12" s="356">
        <f>'VPS3'!G11</f>
        <v>2</v>
      </c>
      <c r="H12" s="356">
        <f>'VPS3'!H11</f>
        <v>1</v>
      </c>
      <c r="I12" s="355">
        <f t="shared" si="1"/>
        <v>0</v>
      </c>
      <c r="J12" s="356">
        <f>SUMIFS('D5'!$AZ$11:$AZ$4855,'D5'!$BL$11:$BL$4855,J$7,'D5'!$BQ$11:$BQ$4855,"taip")</f>
        <v>0</v>
      </c>
      <c r="K12" s="356">
        <f>SUMIFS('D5'!$AZ$11:$AZ$4855,'D5'!$BL$11:$BL$4855,K$7,'D5'!$BQ$11:$BQ$4855,"taip")</f>
        <v>0</v>
      </c>
      <c r="L12" s="356">
        <f>SUMIFS('D5'!$AZ$11:$AZ$4855,'D5'!$BL$11:$BL$4855,L$7,'D5'!$BQ$11:$BQ$4855,"taip")</f>
        <v>0</v>
      </c>
      <c r="M12" s="356">
        <f>SUMIFS('D5'!$AZ$11:$AZ$4855,'D5'!$BL$11:$BL$4855,M$7,'D5'!$BQ$11:$BQ$4855,"taip")</f>
        <v>0</v>
      </c>
      <c r="N12" s="356">
        <f>SUMIFS('D5'!$AZ$11:$AZ$4855,'D5'!$BL$11:$BL$4855,N$7,'D5'!$BQ$11:$BQ$4855,"taip")</f>
        <v>0</v>
      </c>
      <c r="O12" s="356">
        <f>SUMIFS('D5'!$AZ$11:$AZ$4855,'D5'!$BL$11:$BL$4855,O$7,'D5'!$BQ$11:$BQ$4855,"taip")</f>
        <v>0</v>
      </c>
      <c r="P12" s="357">
        <f t="shared" si="3"/>
        <v>0</v>
      </c>
      <c r="Q12" s="358">
        <f t="shared" si="4"/>
        <v>0</v>
      </c>
      <c r="R12" s="358">
        <f t="shared" si="5"/>
        <v>0</v>
      </c>
      <c r="S12" s="358">
        <f t="shared" si="6"/>
        <v>0</v>
      </c>
      <c r="T12" s="358">
        <f t="shared" si="7"/>
        <v>0</v>
      </c>
      <c r="U12" s="358">
        <f t="shared" si="8"/>
        <v>0</v>
      </c>
      <c r="V12" s="358">
        <f t="shared" si="9"/>
        <v>0</v>
      </c>
    </row>
    <row r="13" spans="1:22" x14ac:dyDescent="0.3">
      <c r="A13" s="342" t="s">
        <v>469</v>
      </c>
      <c r="B13" s="355">
        <f t="shared" si="0"/>
        <v>0</v>
      </c>
      <c r="C13" s="356">
        <f>'VPS3'!C12</f>
        <v>0</v>
      </c>
      <c r="D13" s="356">
        <f>'VPS3'!D12</f>
        <v>0</v>
      </c>
      <c r="E13" s="356">
        <f>'VPS3'!E12</f>
        <v>0</v>
      </c>
      <c r="F13" s="356">
        <f>'VPS3'!F12</f>
        <v>0</v>
      </c>
      <c r="G13" s="356">
        <f>'VPS3'!G12</f>
        <v>0</v>
      </c>
      <c r="H13" s="356">
        <f>'VPS3'!H12</f>
        <v>0</v>
      </c>
      <c r="I13" s="355">
        <f t="shared" si="1"/>
        <v>0</v>
      </c>
      <c r="J13" s="356">
        <f>SUMIFS('D5'!$BA$11:$BA$4855,'D5'!$BL$11:$BL$4855,J$7,'D5'!$BQ$11:$BQ$4855,"taip")</f>
        <v>0</v>
      </c>
      <c r="K13" s="356">
        <f>SUMIFS('D5'!$BA$11:$BA$4855,'D5'!$BL$11:$BL$4855,K$7,'D5'!$BQ$11:$BQ$4855,"taip")</f>
        <v>0</v>
      </c>
      <c r="L13" s="356">
        <f>SUMIFS('D5'!$BA$11:$BA$4855,'D5'!$BL$11:$BL$4855,L$7,'D5'!$BQ$11:$BQ$4855,"taip")</f>
        <v>0</v>
      </c>
      <c r="M13" s="356">
        <f>SUMIFS('D5'!$BA$11:$BA$4855,'D5'!$BL$11:$BL$4855,M$7,'D5'!$BQ$11:$BQ$4855,"taip")</f>
        <v>0</v>
      </c>
      <c r="N13" s="356">
        <f>SUMIFS('D5'!$BA$11:$BA$4855,'D5'!$BL$11:$BL$4855,N$7,'D5'!$BQ$11:$BQ$4855,"taip")</f>
        <v>0</v>
      </c>
      <c r="O13" s="356">
        <f>SUMIFS('D5'!$BA$11:$BA$4855,'D5'!$BL$11:$BL$4855,O$7,'D5'!$BQ$11:$BQ$4855,"taip")</f>
        <v>0</v>
      </c>
      <c r="P13" s="357">
        <f t="shared" si="3"/>
        <v>0</v>
      </c>
      <c r="Q13" s="358">
        <f t="shared" si="4"/>
        <v>0</v>
      </c>
      <c r="R13" s="358">
        <f t="shared" si="5"/>
        <v>0</v>
      </c>
      <c r="S13" s="358">
        <f t="shared" si="6"/>
        <v>0</v>
      </c>
      <c r="T13" s="358">
        <f t="shared" si="7"/>
        <v>0</v>
      </c>
      <c r="U13" s="358">
        <f t="shared" si="8"/>
        <v>0</v>
      </c>
      <c r="V13" s="358">
        <f t="shared" si="9"/>
        <v>0</v>
      </c>
    </row>
    <row r="14" spans="1:22" x14ac:dyDescent="0.3">
      <c r="A14" s="342" t="s">
        <v>87</v>
      </c>
      <c r="B14" s="355">
        <f t="shared" si="0"/>
        <v>899</v>
      </c>
      <c r="C14" s="356">
        <f>'VPS3'!C13</f>
        <v>0</v>
      </c>
      <c r="D14" s="356">
        <f>'VPS3'!D13</f>
        <v>0</v>
      </c>
      <c r="E14" s="356">
        <f>'VPS3'!E13</f>
        <v>97</v>
      </c>
      <c r="F14" s="356">
        <f>'VPS3'!F13</f>
        <v>64</v>
      </c>
      <c r="G14" s="356">
        <f>'VPS3'!G13</f>
        <v>63</v>
      </c>
      <c r="H14" s="356">
        <f>'VPS3'!H13</f>
        <v>675</v>
      </c>
      <c r="I14" s="355">
        <f t="shared" si="1"/>
        <v>0</v>
      </c>
      <c r="J14" s="356">
        <f>SUMIFS('D5'!$BB$11:$BB$4855,'D5'!$BL$11:$BL$4855,J$7,'D5'!$BQ$11:$BQ$4855,"taip")</f>
        <v>0</v>
      </c>
      <c r="K14" s="356">
        <f>SUMIFS('D5'!$BB$11:$BB$4855,'D5'!$BL$11:$BL$4855,K$7,'D5'!$BQ$11:$BQ$4855,"taip")</f>
        <v>0</v>
      </c>
      <c r="L14" s="356">
        <f>SUMIFS('D5'!$BB$11:$BB$4855,'D5'!$BL$11:$BL$4855,L$7,'D5'!$BQ$11:$BQ$4855,"taip")</f>
        <v>0</v>
      </c>
      <c r="M14" s="356">
        <f>SUMIFS('D5'!$BB$11:$BB$4855,'D5'!$BL$11:$BL$4855,M$7,'D5'!$BQ$11:$BQ$4855,"taip")</f>
        <v>0</v>
      </c>
      <c r="N14" s="356">
        <f>SUMIFS('D5'!$BB$11:$BB$4855,'D5'!$BL$11:$BL$4855,N$7,'D5'!$BQ$11:$BQ$4855,"taip")</f>
        <v>0</v>
      </c>
      <c r="O14" s="356">
        <f>SUMIFS('D5'!$BB$11:$BB$4855,'D5'!$BL$11:$BL$4855,O$7,'D5'!$BQ$11:$BQ$4855,"taip")</f>
        <v>0</v>
      </c>
      <c r="P14" s="357">
        <f t="shared" si="3"/>
        <v>0</v>
      </c>
      <c r="Q14" s="358">
        <f t="shared" si="4"/>
        <v>0</v>
      </c>
      <c r="R14" s="358">
        <f t="shared" si="5"/>
        <v>0</v>
      </c>
      <c r="S14" s="358">
        <f t="shared" si="6"/>
        <v>0</v>
      </c>
      <c r="T14" s="358">
        <f t="shared" si="7"/>
        <v>0</v>
      </c>
      <c r="U14" s="358">
        <f t="shared" si="8"/>
        <v>0</v>
      </c>
      <c r="V14" s="358">
        <f t="shared" si="9"/>
        <v>0</v>
      </c>
    </row>
    <row r="15" spans="1:22" x14ac:dyDescent="0.3">
      <c r="A15" s="342" t="s">
        <v>470</v>
      </c>
      <c r="B15" s="355">
        <f t="shared" si="0"/>
        <v>60</v>
      </c>
      <c r="C15" s="356">
        <f>'VPS3'!C14</f>
        <v>0</v>
      </c>
      <c r="D15" s="356">
        <f>'VPS3'!D14</f>
        <v>0</v>
      </c>
      <c r="E15" s="356">
        <f>'VPS3'!E14</f>
        <v>20</v>
      </c>
      <c r="F15" s="356">
        <f>'VPS3'!F14</f>
        <v>15</v>
      </c>
      <c r="G15" s="356">
        <f>'VPS3'!G14</f>
        <v>15</v>
      </c>
      <c r="H15" s="356">
        <f>'VPS3'!H14</f>
        <v>10</v>
      </c>
      <c r="I15" s="355">
        <f t="shared" si="1"/>
        <v>22</v>
      </c>
      <c r="J15" s="356">
        <f>SUMIFS('D5'!$BC$11:$BC$4855,'D5'!$BL$11:$BL$4855,J$7,'D5'!$BQ$11:$BQ$4855,"taip")</f>
        <v>0</v>
      </c>
      <c r="K15" s="356">
        <f>SUMIFS('D5'!$BC$11:$BC$4855,'D5'!$BL$11:$BL$4855,K$7,'D5'!$BQ$11:$BQ$4855,"taip")</f>
        <v>22</v>
      </c>
      <c r="L15" s="356">
        <f>SUMIFS('D5'!$BC$11:$BC$4855,'D5'!$BL$11:$BL$4855,L$7,'D5'!$BQ$11:$BQ$4855,"taip")</f>
        <v>0</v>
      </c>
      <c r="M15" s="356">
        <f>SUMIFS('D5'!$BC$11:$BC$4855,'D5'!$BL$11:$BL$4855,M$7,'D5'!$BQ$11:$BQ$4855,"taip")</f>
        <v>0</v>
      </c>
      <c r="N15" s="356">
        <f>SUMIFS('D5'!$BC$11:$BC$4855,'D5'!$BL$11:$BL$4855,N$7,'D5'!$BQ$11:$BQ$4855,"taip")</f>
        <v>0</v>
      </c>
      <c r="O15" s="356">
        <f>SUMIFS('D5'!$BC$11:$BC$4855,'D5'!$BL$11:$BL$4855,O$7,'D5'!$BQ$11:$BQ$4855,"taip")</f>
        <v>0</v>
      </c>
      <c r="P15" s="357">
        <f t="shared" si="3"/>
        <v>36.666666666666664</v>
      </c>
      <c r="Q15" s="358">
        <f t="shared" si="4"/>
        <v>0</v>
      </c>
      <c r="R15" s="358">
        <f t="shared" si="5"/>
        <v>0</v>
      </c>
      <c r="S15" s="358">
        <f t="shared" si="6"/>
        <v>0</v>
      </c>
      <c r="T15" s="358">
        <f t="shared" si="7"/>
        <v>0</v>
      </c>
      <c r="U15" s="358">
        <f t="shared" si="8"/>
        <v>0</v>
      </c>
      <c r="V15" s="358">
        <f t="shared" si="9"/>
        <v>0</v>
      </c>
    </row>
    <row r="17" spans="1:16" x14ac:dyDescent="0.3">
      <c r="A17" s="278" t="s">
        <v>523</v>
      </c>
      <c r="B17" s="432" t="s">
        <v>677</v>
      </c>
      <c r="C17" s="432"/>
      <c r="D17" s="432"/>
      <c r="E17" s="432"/>
      <c r="F17" s="432"/>
      <c r="G17" s="432"/>
      <c r="H17" s="432"/>
      <c r="I17" s="432"/>
      <c r="J17" s="432"/>
      <c r="K17" s="432"/>
      <c r="L17" s="432"/>
      <c r="M17" s="432"/>
      <c r="N17" s="432"/>
      <c r="O17" s="432"/>
      <c r="P17" s="432"/>
    </row>
    <row r="18" spans="1:16" ht="57" customHeight="1" x14ac:dyDescent="0.3">
      <c r="A18" s="288">
        <v>2024</v>
      </c>
      <c r="B18" s="433" t="s">
        <v>765</v>
      </c>
      <c r="C18" s="433"/>
      <c r="D18" s="433"/>
      <c r="E18" s="433"/>
      <c r="F18" s="433"/>
      <c r="G18" s="433"/>
      <c r="H18" s="433"/>
      <c r="I18" s="433"/>
      <c r="J18" s="433"/>
      <c r="K18" s="433"/>
      <c r="L18" s="433"/>
      <c r="M18" s="433"/>
      <c r="N18" s="433"/>
      <c r="O18" s="433"/>
      <c r="P18" s="433"/>
    </row>
    <row r="19" spans="1:16" ht="52.2" customHeight="1" x14ac:dyDescent="0.3">
      <c r="A19" s="288">
        <v>2025</v>
      </c>
      <c r="B19" s="433" t="s">
        <v>765</v>
      </c>
      <c r="C19" s="433"/>
      <c r="D19" s="433"/>
      <c r="E19" s="433"/>
      <c r="F19" s="433"/>
      <c r="G19" s="433"/>
      <c r="H19" s="433"/>
      <c r="I19" s="433"/>
      <c r="J19" s="433"/>
      <c r="K19" s="433"/>
      <c r="L19" s="433"/>
      <c r="M19" s="433"/>
      <c r="N19" s="433"/>
      <c r="O19" s="433"/>
      <c r="P19" s="433"/>
    </row>
    <row r="20" spans="1:16" ht="55.2" customHeight="1" x14ac:dyDescent="0.3">
      <c r="A20" s="288">
        <v>2026</v>
      </c>
      <c r="B20" s="431"/>
      <c r="C20" s="431"/>
      <c r="D20" s="431"/>
      <c r="E20" s="431"/>
      <c r="F20" s="431"/>
      <c r="G20" s="431"/>
      <c r="H20" s="431"/>
      <c r="I20" s="431"/>
      <c r="J20" s="431"/>
      <c r="K20" s="431"/>
      <c r="L20" s="431"/>
      <c r="M20" s="431"/>
      <c r="N20" s="431"/>
      <c r="O20" s="431"/>
      <c r="P20" s="431"/>
    </row>
    <row r="21" spans="1:16" ht="60.6" customHeight="1" x14ac:dyDescent="0.3">
      <c r="A21" s="288">
        <v>2027</v>
      </c>
      <c r="B21" s="431"/>
      <c r="C21" s="431"/>
      <c r="D21" s="431"/>
      <c r="E21" s="431"/>
      <c r="F21" s="431"/>
      <c r="G21" s="431"/>
      <c r="H21" s="431"/>
      <c r="I21" s="431"/>
      <c r="J21" s="431"/>
      <c r="K21" s="431"/>
      <c r="L21" s="431"/>
      <c r="M21" s="431"/>
      <c r="N21" s="431"/>
      <c r="O21" s="431"/>
      <c r="P21" s="431"/>
    </row>
    <row r="22" spans="1:16" ht="62.4" customHeight="1" x14ac:dyDescent="0.3">
      <c r="A22" s="288">
        <v>2028</v>
      </c>
      <c r="B22" s="431"/>
      <c r="C22" s="431"/>
      <c r="D22" s="431"/>
      <c r="E22" s="431"/>
      <c r="F22" s="431"/>
      <c r="G22" s="431"/>
      <c r="H22" s="431"/>
      <c r="I22" s="431"/>
      <c r="J22" s="431"/>
      <c r="K22" s="431"/>
      <c r="L22" s="431"/>
      <c r="M22" s="431"/>
      <c r="N22" s="431"/>
      <c r="O22" s="431"/>
      <c r="P22" s="431"/>
    </row>
    <row r="23" spans="1:16" ht="63" customHeight="1" x14ac:dyDescent="0.3">
      <c r="A23" s="288">
        <v>2029</v>
      </c>
      <c r="B23" s="431"/>
      <c r="C23" s="431"/>
      <c r="D23" s="431"/>
      <c r="E23" s="431"/>
      <c r="F23" s="431"/>
      <c r="G23" s="431"/>
      <c r="H23" s="431"/>
      <c r="I23" s="431"/>
      <c r="J23" s="431"/>
      <c r="K23" s="431"/>
      <c r="L23" s="431"/>
      <c r="M23" s="431"/>
      <c r="N23" s="431"/>
      <c r="O23" s="431"/>
      <c r="P23" s="431"/>
    </row>
  </sheetData>
  <mergeCells count="7">
    <mergeCell ref="B22:P22"/>
    <mergeCell ref="B23:P23"/>
    <mergeCell ref="B17:P17"/>
    <mergeCell ref="B18:P18"/>
    <mergeCell ref="B19:P19"/>
    <mergeCell ref="B20:P20"/>
    <mergeCell ref="B21:P21"/>
  </mergeCells>
  <phoneticPr fontId="20"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zoomScale="80" zoomScaleNormal="80" workbookViewId="0">
      <selection activeCell="S7" sqref="S7"/>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19"/>
      <c r="B1" s="319"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1" t="s">
        <v>613</v>
      </c>
      <c r="B2" s="329"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1" t="s">
        <v>615</v>
      </c>
      <c r="B3" s="329"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17</v>
      </c>
      <c r="F7" s="258">
        <f>SUM(F8:F27)</f>
        <v>0</v>
      </c>
      <c r="G7" s="258">
        <f t="shared" ref="G7:Q7" si="0">SUM(G8:G27)</f>
        <v>2</v>
      </c>
      <c r="H7" s="258">
        <f t="shared" si="0"/>
        <v>0</v>
      </c>
      <c r="I7" s="258">
        <f t="shared" si="0"/>
        <v>0</v>
      </c>
      <c r="J7" s="258">
        <f t="shared" si="0"/>
        <v>0</v>
      </c>
      <c r="K7" s="258">
        <f t="shared" si="0"/>
        <v>0</v>
      </c>
      <c r="L7" s="258">
        <f t="shared" si="0"/>
        <v>2</v>
      </c>
      <c r="M7" s="258">
        <f t="shared" si="0"/>
        <v>0</v>
      </c>
      <c r="N7" s="258">
        <f t="shared" si="0"/>
        <v>0</v>
      </c>
      <c r="O7" s="258">
        <f t="shared" si="0"/>
        <v>0</v>
      </c>
      <c r="P7" s="258">
        <f t="shared" si="0"/>
        <v>0</v>
      </c>
      <c r="Q7" s="258">
        <f t="shared" si="0"/>
        <v>2</v>
      </c>
      <c r="R7" s="258">
        <f>SUM(R8:R27)</f>
        <v>0</v>
      </c>
      <c r="S7" s="258">
        <f t="shared" ref="S7" si="1">SUM(S8:S27)</f>
        <v>61094</v>
      </c>
      <c r="T7" s="258">
        <f t="shared" ref="T7" si="2">SUM(T8:T27)</f>
        <v>0</v>
      </c>
      <c r="U7" s="258">
        <f t="shared" ref="U7" si="3">SUM(U8:U27)</f>
        <v>0</v>
      </c>
      <c r="V7" s="258">
        <f t="shared" ref="V7" si="4">SUM(V8:V27)</f>
        <v>0</v>
      </c>
      <c r="W7" s="258">
        <f t="shared" ref="W7" si="5">SUM(W8:W27)</f>
        <v>0</v>
      </c>
      <c r="X7" s="258">
        <f t="shared" ref="X7" si="6">SUM(X8:X27)</f>
        <v>61094</v>
      </c>
      <c r="Y7" s="258">
        <f t="shared" ref="Y7" si="7">SUM(Y8:Y27)</f>
        <v>0</v>
      </c>
      <c r="Z7" s="258">
        <f t="shared" ref="Z7" si="8">SUM(Z8:Z27)</f>
        <v>0</v>
      </c>
      <c r="AA7" s="258">
        <f t="shared" ref="AA7" si="9">SUM(AA8:AA27)</f>
        <v>0</v>
      </c>
      <c r="AB7" s="258">
        <f t="shared" ref="AB7" si="10">SUM(AB8:AB27)</f>
        <v>0</v>
      </c>
      <c r="AC7" s="258">
        <f t="shared" ref="AC7" si="11">SUM(AC8:AC27)</f>
        <v>61094</v>
      </c>
    </row>
    <row r="8" spans="1:29" x14ac:dyDescent="0.3">
      <c r="A8" s="13" t="s">
        <v>12</v>
      </c>
      <c r="B8" s="197" t="str">
        <f>'VPS1'!C10</f>
        <v>KALV</v>
      </c>
      <c r="C8" s="257" t="str">
        <f>'VPS1'!D10</f>
        <v>Vaikų ir senjorų dienos užimtumo paslaugų plėtra</v>
      </c>
      <c r="D8" s="54" t="str">
        <f>'VPS1'!J10</f>
        <v>KALV-LEADER-20VVG-08-01</v>
      </c>
      <c r="E8" s="199">
        <f>'VPS1'!F10</f>
        <v>2</v>
      </c>
      <c r="F8" s="256">
        <f>COUNTIFS('D5'!$B$11:$B$4855,'A5'!$D8,'D5'!R$11:R$4855,"taip")</f>
        <v>0</v>
      </c>
      <c r="G8" s="256">
        <f>COUNTIFS('D5'!$B$11:$B$4855,'A5'!$D8,'D5'!S$11:S$4855,"taip")</f>
        <v>0</v>
      </c>
      <c r="H8" s="256">
        <f>COUNTIFS('D5'!$B$11:$B$4855,'A5'!$D8,'D5'!T$11:T$4855,"taip")</f>
        <v>0</v>
      </c>
      <c r="I8" s="256">
        <f>COUNTIFS('D5'!$B$11:$B$4855,'A5'!$D8,'D5'!U$11:U$4855,"taip")</f>
        <v>0</v>
      </c>
      <c r="J8" s="256">
        <f>COUNTIFS('D5'!$B$11:$B$4855,'A5'!$D8,'D5'!V$11:V$4855,"taip")</f>
        <v>0</v>
      </c>
      <c r="K8" s="256">
        <f>COUNTIFS('D5'!$B$11:$B$4855,'A5'!$D8,'D5'!W$11:W$4855,"taip")</f>
        <v>0</v>
      </c>
      <c r="L8" s="256">
        <f>COUNTIFS('D5'!$B$11:$B$4855,'A5'!$D8,'D5'!X$11:X$4855,"taip")</f>
        <v>0</v>
      </c>
      <c r="M8" s="256">
        <f>COUNTIFS('D5'!$B$11:$B$4855,'A5'!$D8,'D5'!Y$11:Y$4855,"taip")</f>
        <v>0</v>
      </c>
      <c r="N8" s="256">
        <f>COUNTIFS('D5'!$B$11:$B$4855,'A5'!$D8,'D5'!Z$11:Z$4855,"taip")</f>
        <v>0</v>
      </c>
      <c r="O8" s="256">
        <f>COUNTIFS('D5'!$B$11:$B$4855,'A5'!$D8,'D5'!AA$11:AA$4855,"taip")</f>
        <v>0</v>
      </c>
      <c r="P8" s="256">
        <f>COUNTIFS('D5'!$B$11:$B$4855,'A5'!$D8,'D5'!AB$11:AB$4855,"taip")</f>
        <v>0</v>
      </c>
      <c r="Q8" s="256">
        <f>COUNTIFS('D5'!$B$11:$B$4855,'A5'!$D8,'D5'!AC$11:AC$4855,"taip")</f>
        <v>0</v>
      </c>
      <c r="R8" s="256">
        <f>SUMIFS('D5'!$AG$11:$AG$4855,'D5'!$B$11:$B$4855,'A5'!$D8,'D5'!R$11:R$4855,"taip")</f>
        <v>0</v>
      </c>
      <c r="S8" s="256">
        <f>SUMIFS('D5'!$AG$11:$AG$4855,'D5'!$B$11:$B$4855,'A5'!$D8,'D5'!S$11:S$4855,"taip")</f>
        <v>0</v>
      </c>
      <c r="T8" s="256">
        <f>SUMIFS('D5'!$AG$11:$AG$4855,'D5'!$B$11:$B$4855,'A5'!$D8,'D5'!T$11:T$4855,"taip")</f>
        <v>0</v>
      </c>
      <c r="U8" s="256">
        <f>SUMIFS('D5'!$AG$11:$AG$4855,'D5'!$B$11:$B$4855,'A5'!$D8,'D5'!U$11:U$4855,"taip")</f>
        <v>0</v>
      </c>
      <c r="V8" s="256">
        <f>SUMIFS('D5'!$AG$11:$AG$4855,'D5'!$B$11:$B$4855,'A5'!$D8,'D5'!V$11:V$4855,"taip")</f>
        <v>0</v>
      </c>
      <c r="W8" s="256">
        <f>SUMIFS('D5'!$AG$11:$AG$4855,'D5'!$B$11:$B$4855,'A5'!$D8,'D5'!W$11:W$4855,"taip")</f>
        <v>0</v>
      </c>
      <c r="X8" s="256">
        <f>SUMIFS('D5'!$AG$11:$AG$4855,'D5'!$B$11:$B$4855,'A5'!$D8,'D5'!X$11:X$4855,"taip")</f>
        <v>0</v>
      </c>
      <c r="Y8" s="256">
        <f>SUMIFS('D5'!$AG$11:$AG$4855,'D5'!$B$11:$B$4855,'A5'!$D8,'D5'!Y$11:Y$4855,"taip")</f>
        <v>0</v>
      </c>
      <c r="Z8" s="256">
        <f>SUMIFS('D5'!$AG$11:$AG$4855,'D5'!$B$11:$B$4855,'A5'!$D8,'D5'!Z$11:Z$4855,"taip")</f>
        <v>0</v>
      </c>
      <c r="AA8" s="256">
        <f>SUMIFS('D5'!$AG$11:$AG$4855,'D5'!$B$11:$B$4855,'A5'!$D8,'D5'!AA$11:AA$4855,"taip")</f>
        <v>0</v>
      </c>
      <c r="AB8" s="256">
        <f>SUMIFS('D5'!$AG$11:$AG$4855,'D5'!$B$11:$B$4855,'A5'!$D8,'D5'!AB$11:AB$4855,"taip")</f>
        <v>0</v>
      </c>
      <c r="AC8" s="256">
        <f>SUMIFS('D5'!$AG$11:$AG$4855,'D5'!$B$11:$B$4855,'A5'!$D8,'D5'!AC$11:AC$4855,"taip")</f>
        <v>0</v>
      </c>
    </row>
    <row r="9" spans="1:29" x14ac:dyDescent="0.3">
      <c r="A9" s="13" t="s">
        <v>16</v>
      </c>
      <c r="B9" s="197" t="str">
        <f>'VPS1'!C11</f>
        <v>KALV</v>
      </c>
      <c r="C9" s="257" t="str">
        <f>'VPS1'!D11</f>
        <v>Turizmo organizavimo gerinimas</v>
      </c>
      <c r="D9" s="54" t="str">
        <f>'VPS1'!J11</f>
        <v>KALV-LEADER-20VVG-08-02</v>
      </c>
      <c r="E9" s="199">
        <f>'VPS1'!F11</f>
        <v>1</v>
      </c>
      <c r="F9" s="256">
        <f>COUNTIFS('D5'!$B$11:$B$4855,'A5'!$D9,'D5'!R$11:R$4855,"taip")</f>
        <v>0</v>
      </c>
      <c r="G9" s="256">
        <f>COUNTIFS('D5'!$B$11:$B$4855,'A5'!$D9,'D5'!S$11:S$4855,"taip")</f>
        <v>0</v>
      </c>
      <c r="H9" s="256">
        <f>COUNTIFS('D5'!$B$11:$B$4855,'A5'!$D9,'D5'!T$11:T$4855,"taip")</f>
        <v>0</v>
      </c>
      <c r="I9" s="256">
        <f>COUNTIFS('D5'!$B$11:$B$4855,'A5'!$D9,'D5'!U$11:U$4855,"taip")</f>
        <v>0</v>
      </c>
      <c r="J9" s="256">
        <f>COUNTIFS('D5'!$B$11:$B$4855,'A5'!$D9,'D5'!V$11:V$4855,"taip")</f>
        <v>0</v>
      </c>
      <c r="K9" s="256">
        <f>COUNTIFS('D5'!$B$11:$B$4855,'A5'!$D9,'D5'!W$11:W$4855,"taip")</f>
        <v>0</v>
      </c>
      <c r="L9" s="256">
        <f>COUNTIFS('D5'!$B$11:$B$4855,'A5'!$D9,'D5'!X$11:X$4855,"taip")</f>
        <v>0</v>
      </c>
      <c r="M9" s="256">
        <f>COUNTIFS('D5'!$B$11:$B$4855,'A5'!$D9,'D5'!Y$11:Y$4855,"taip")</f>
        <v>0</v>
      </c>
      <c r="N9" s="256">
        <f>COUNTIFS('D5'!$B$11:$B$4855,'A5'!$D9,'D5'!Z$11:Z$4855,"taip")</f>
        <v>0</v>
      </c>
      <c r="O9" s="256">
        <f>COUNTIFS('D5'!$B$11:$B$4855,'A5'!$D9,'D5'!AA$11:AA$4855,"taip")</f>
        <v>0</v>
      </c>
      <c r="P9" s="256">
        <f>COUNTIFS('D5'!$B$11:$B$4855,'A5'!$D9,'D5'!AB$11:AB$4855,"taip")</f>
        <v>0</v>
      </c>
      <c r="Q9" s="256">
        <f>COUNTIFS('D5'!$B$11:$B$4855,'A5'!$D9,'D5'!AC$11:AC$4855,"taip")</f>
        <v>0</v>
      </c>
      <c r="R9" s="256">
        <f>SUMIFS('D5'!$AG$11:$AG$4855,'D5'!$B$11:$B$4855,'A5'!$D9,'D5'!R$11:R$4855,"taip")</f>
        <v>0</v>
      </c>
      <c r="S9" s="256">
        <f>SUMIFS('D5'!$AG$11:$AG$4855,'D5'!$B$11:$B$4855,'A5'!$D9,'D5'!S$11:S$4855,"taip")</f>
        <v>0</v>
      </c>
      <c r="T9" s="256">
        <f>SUMIFS('D5'!$AG$11:$AG$4855,'D5'!$B$11:$B$4855,'A5'!$D9,'D5'!T$11:T$4855,"taip")</f>
        <v>0</v>
      </c>
      <c r="U9" s="256">
        <f>SUMIFS('D5'!$AG$11:$AG$4855,'D5'!$B$11:$B$4855,'A5'!$D9,'D5'!U$11:U$4855,"taip")</f>
        <v>0</v>
      </c>
      <c r="V9" s="256">
        <f>SUMIFS('D5'!$AG$11:$AG$4855,'D5'!$B$11:$B$4855,'A5'!$D9,'D5'!V$11:V$4855,"taip")</f>
        <v>0</v>
      </c>
      <c r="W9" s="256">
        <f>SUMIFS('D5'!$AG$11:$AG$4855,'D5'!$B$11:$B$4855,'A5'!$D9,'D5'!W$11:W$4855,"taip")</f>
        <v>0</v>
      </c>
      <c r="X9" s="256">
        <f>SUMIFS('D5'!$AG$11:$AG$4855,'D5'!$B$11:$B$4855,'A5'!$D9,'D5'!X$11:X$4855,"taip")</f>
        <v>0</v>
      </c>
      <c r="Y9" s="256">
        <f>SUMIFS('D5'!$AG$11:$AG$4855,'D5'!$B$11:$B$4855,'A5'!$D9,'D5'!Y$11:Y$4855,"taip")</f>
        <v>0</v>
      </c>
      <c r="Z9" s="256">
        <f>SUMIFS('D5'!$AG$11:$AG$4855,'D5'!$B$11:$B$4855,'A5'!$D9,'D5'!Z$11:Z$4855,"taip")</f>
        <v>0</v>
      </c>
      <c r="AA9" s="256">
        <f>SUMIFS('D5'!$AG$11:$AG$4855,'D5'!$B$11:$B$4855,'A5'!$D9,'D5'!AA$11:AA$4855,"taip")</f>
        <v>0</v>
      </c>
      <c r="AB9" s="256">
        <f>SUMIFS('D5'!$AG$11:$AG$4855,'D5'!$B$11:$B$4855,'A5'!$D9,'D5'!AB$11:AB$4855,"taip")</f>
        <v>0</v>
      </c>
      <c r="AC9" s="256">
        <f>SUMIFS('D5'!$AG$11:$AG$4855,'D5'!$B$11:$B$4855,'A5'!$D9,'D5'!AC$11:AC$4855,"taip")</f>
        <v>0</v>
      </c>
    </row>
    <row r="10" spans="1:29" x14ac:dyDescent="0.3">
      <c r="A10" s="13" t="s">
        <v>19</v>
      </c>
      <c r="B10" s="197" t="str">
        <f>'VPS1'!C12</f>
        <v>KALV</v>
      </c>
      <c r="C10" s="257" t="str">
        <f>'VPS1'!D12</f>
        <v>Ne žemės ūkio verslo kūrimas ir plėtra</v>
      </c>
      <c r="D10" s="54" t="str">
        <f>'VPS1'!J12</f>
        <v>KALV-LEADER-20VVG-03-03</v>
      </c>
      <c r="E10" s="199">
        <f>'VPS1'!F12</f>
        <v>8</v>
      </c>
      <c r="F10" s="256">
        <f>COUNTIFS('D5'!$B$11:$B$4855,'A5'!$D10,'D5'!R$11:R$4855,"taip")</f>
        <v>0</v>
      </c>
      <c r="G10" s="256">
        <f>COUNTIFS('D5'!$B$11:$B$4855,'A5'!$D10,'D5'!S$11:S$4855,"taip")</f>
        <v>0</v>
      </c>
      <c r="H10" s="256">
        <f>COUNTIFS('D5'!$B$11:$B$4855,'A5'!$D10,'D5'!T$11:T$4855,"taip")</f>
        <v>0</v>
      </c>
      <c r="I10" s="256">
        <f>COUNTIFS('D5'!$B$11:$B$4855,'A5'!$D10,'D5'!U$11:U$4855,"taip")</f>
        <v>0</v>
      </c>
      <c r="J10" s="256">
        <f>COUNTIFS('D5'!$B$11:$B$4855,'A5'!$D10,'D5'!V$11:V$4855,"taip")</f>
        <v>0</v>
      </c>
      <c r="K10" s="256">
        <f>COUNTIFS('D5'!$B$11:$B$4855,'A5'!$D10,'D5'!W$11:W$4855,"taip")</f>
        <v>0</v>
      </c>
      <c r="L10" s="256">
        <f>COUNTIFS('D5'!$B$11:$B$4855,'A5'!$D10,'D5'!X$11:X$4855,"taip")</f>
        <v>0</v>
      </c>
      <c r="M10" s="256">
        <f>COUNTIFS('D5'!$B$11:$B$4855,'A5'!$D10,'D5'!Y$11:Y$4855,"taip")</f>
        <v>0</v>
      </c>
      <c r="N10" s="256">
        <f>COUNTIFS('D5'!$B$11:$B$4855,'A5'!$D10,'D5'!Z$11:Z$4855,"taip")</f>
        <v>0</v>
      </c>
      <c r="O10" s="256">
        <f>COUNTIFS('D5'!$B$11:$B$4855,'A5'!$D10,'D5'!AA$11:AA$4855,"taip")</f>
        <v>0</v>
      </c>
      <c r="P10" s="256">
        <f>COUNTIFS('D5'!$B$11:$B$4855,'A5'!$D10,'D5'!AB$11:AB$4855,"taip")</f>
        <v>0</v>
      </c>
      <c r="Q10" s="256">
        <f>COUNTIFS('D5'!$B$11:$B$4855,'A5'!$D10,'D5'!AC$11:AC$4855,"taip")</f>
        <v>0</v>
      </c>
      <c r="R10" s="256">
        <f>SUMIFS('D5'!$AG$11:$AG$4855,'D5'!$B$11:$B$4855,'A5'!$D10,'D5'!R$11:R$4855,"taip")</f>
        <v>0</v>
      </c>
      <c r="S10" s="256">
        <f>SUMIFS('D5'!$AG$11:$AG$4855,'D5'!$B$11:$B$4855,'A5'!$D10,'D5'!S$11:S$4855,"taip")</f>
        <v>0</v>
      </c>
      <c r="T10" s="256">
        <f>SUMIFS('D5'!$AG$11:$AG$4855,'D5'!$B$11:$B$4855,'A5'!$D10,'D5'!T$11:T$4855,"taip")</f>
        <v>0</v>
      </c>
      <c r="U10" s="256">
        <f>SUMIFS('D5'!$AG$11:$AG$4855,'D5'!$B$11:$B$4855,'A5'!$D10,'D5'!U$11:U$4855,"taip")</f>
        <v>0</v>
      </c>
      <c r="V10" s="256">
        <f>SUMIFS('D5'!$AG$11:$AG$4855,'D5'!$B$11:$B$4855,'A5'!$D10,'D5'!V$11:V$4855,"taip")</f>
        <v>0</v>
      </c>
      <c r="W10" s="256">
        <f>SUMIFS('D5'!$AG$11:$AG$4855,'D5'!$B$11:$B$4855,'A5'!$D10,'D5'!W$11:W$4855,"taip")</f>
        <v>0</v>
      </c>
      <c r="X10" s="256">
        <f>SUMIFS('D5'!$AG$11:$AG$4855,'D5'!$B$11:$B$4855,'A5'!$D10,'D5'!X$11:X$4855,"taip")</f>
        <v>0</v>
      </c>
      <c r="Y10" s="256">
        <f>SUMIFS('D5'!$AG$11:$AG$4855,'D5'!$B$11:$B$4855,'A5'!$D10,'D5'!Y$11:Y$4855,"taip")</f>
        <v>0</v>
      </c>
      <c r="Z10" s="256">
        <f>SUMIFS('D5'!$AG$11:$AG$4855,'D5'!$B$11:$B$4855,'A5'!$D10,'D5'!Z$11:Z$4855,"taip")</f>
        <v>0</v>
      </c>
      <c r="AA10" s="256">
        <f>SUMIFS('D5'!$AG$11:$AG$4855,'D5'!$B$11:$B$4855,'A5'!$D10,'D5'!AA$11:AA$4855,"taip")</f>
        <v>0</v>
      </c>
      <c r="AB10" s="256">
        <f>SUMIFS('D5'!$AG$11:$AG$4855,'D5'!$B$11:$B$4855,'A5'!$D10,'D5'!AB$11:AB$4855,"taip")</f>
        <v>0</v>
      </c>
      <c r="AC10" s="256">
        <f>SUMIFS('D5'!$AG$11:$AG$4855,'D5'!$B$11:$B$4855,'A5'!$D10,'D5'!AC$11:AC$4855,"taip")</f>
        <v>0</v>
      </c>
    </row>
    <row r="11" spans="1:29" x14ac:dyDescent="0.3">
      <c r="A11" s="13" t="s">
        <v>22</v>
      </c>
      <c r="B11" s="197" t="str">
        <f>'VPS1'!C13</f>
        <v>KALV</v>
      </c>
      <c r="C11" s="257" t="str">
        <f>'VPS1'!D13</f>
        <v>Bendruomeninio verslo kūrimas ir plėtra</v>
      </c>
      <c r="D11" s="54" t="str">
        <f>'VPS1'!J13</f>
        <v>KALV-LEADER-20VVG-07-04</v>
      </c>
      <c r="E11" s="199">
        <f>'VPS1'!F13</f>
        <v>1</v>
      </c>
      <c r="F11" s="256">
        <f>COUNTIFS('D5'!$B$11:$B$4855,'A5'!$D11,'D5'!R$11:R$4855,"taip")</f>
        <v>0</v>
      </c>
      <c r="G11" s="256">
        <f>COUNTIFS('D5'!$B$11:$B$4855,'A5'!$D11,'D5'!S$11:S$4855,"taip")</f>
        <v>0</v>
      </c>
      <c r="H11" s="256">
        <f>COUNTIFS('D5'!$B$11:$B$4855,'A5'!$D11,'D5'!T$11:T$4855,"taip")</f>
        <v>0</v>
      </c>
      <c r="I11" s="256">
        <f>COUNTIFS('D5'!$B$11:$B$4855,'A5'!$D11,'D5'!U$11:U$4855,"taip")</f>
        <v>0</v>
      </c>
      <c r="J11" s="256">
        <f>COUNTIFS('D5'!$B$11:$B$4855,'A5'!$D11,'D5'!V$11:V$4855,"taip")</f>
        <v>0</v>
      </c>
      <c r="K11" s="256">
        <f>COUNTIFS('D5'!$B$11:$B$4855,'A5'!$D11,'D5'!W$11:W$4855,"taip")</f>
        <v>0</v>
      </c>
      <c r="L11" s="256">
        <f>COUNTIFS('D5'!$B$11:$B$4855,'A5'!$D11,'D5'!X$11:X$4855,"taip")</f>
        <v>0</v>
      </c>
      <c r="M11" s="256">
        <f>COUNTIFS('D5'!$B$11:$B$4855,'A5'!$D11,'D5'!Y$11:Y$4855,"taip")</f>
        <v>0</v>
      </c>
      <c r="N11" s="256">
        <f>COUNTIFS('D5'!$B$11:$B$4855,'A5'!$D11,'D5'!Z$11:Z$4855,"taip")</f>
        <v>0</v>
      </c>
      <c r="O11" s="256">
        <f>COUNTIFS('D5'!$B$11:$B$4855,'A5'!$D11,'D5'!AA$11:AA$4855,"taip")</f>
        <v>0</v>
      </c>
      <c r="P11" s="256">
        <f>COUNTIFS('D5'!$B$11:$B$4855,'A5'!$D11,'D5'!AB$11:AB$4855,"taip")</f>
        <v>0</v>
      </c>
      <c r="Q11" s="256">
        <f>COUNTIFS('D5'!$B$11:$B$4855,'A5'!$D11,'D5'!AC$11:AC$4855,"taip")</f>
        <v>0</v>
      </c>
      <c r="R11" s="256">
        <f>SUMIFS('D5'!$AG$11:$AG$4855,'D5'!$B$11:$B$4855,'A5'!$D11,'D5'!R$11:R$4855,"taip")</f>
        <v>0</v>
      </c>
      <c r="S11" s="256">
        <f>SUMIFS('D5'!$AG$11:$AG$4855,'D5'!$B$11:$B$4855,'A5'!$D11,'D5'!S$11:S$4855,"taip")</f>
        <v>0</v>
      </c>
      <c r="T11" s="256">
        <f>SUMIFS('D5'!$AG$11:$AG$4855,'D5'!$B$11:$B$4855,'A5'!$D11,'D5'!T$11:T$4855,"taip")</f>
        <v>0</v>
      </c>
      <c r="U11" s="256">
        <f>SUMIFS('D5'!$AG$11:$AG$4855,'D5'!$B$11:$B$4855,'A5'!$D11,'D5'!U$11:U$4855,"taip")</f>
        <v>0</v>
      </c>
      <c r="V11" s="256">
        <f>SUMIFS('D5'!$AG$11:$AG$4855,'D5'!$B$11:$B$4855,'A5'!$D11,'D5'!V$11:V$4855,"taip")</f>
        <v>0</v>
      </c>
      <c r="W11" s="256">
        <f>SUMIFS('D5'!$AG$11:$AG$4855,'D5'!$B$11:$B$4855,'A5'!$D11,'D5'!W$11:W$4855,"taip")</f>
        <v>0</v>
      </c>
      <c r="X11" s="256">
        <f>SUMIFS('D5'!$AG$11:$AG$4855,'D5'!$B$11:$B$4855,'A5'!$D11,'D5'!X$11:X$4855,"taip")</f>
        <v>0</v>
      </c>
      <c r="Y11" s="256">
        <f>SUMIFS('D5'!$AG$11:$AG$4855,'D5'!$B$11:$B$4855,'A5'!$D11,'D5'!Y$11:Y$4855,"taip")</f>
        <v>0</v>
      </c>
      <c r="Z11" s="256">
        <f>SUMIFS('D5'!$AG$11:$AG$4855,'D5'!$B$11:$B$4855,'A5'!$D11,'D5'!Z$11:Z$4855,"taip")</f>
        <v>0</v>
      </c>
      <c r="AA11" s="256">
        <f>SUMIFS('D5'!$AG$11:$AG$4855,'D5'!$B$11:$B$4855,'A5'!$D11,'D5'!AA$11:AA$4855,"taip")</f>
        <v>0</v>
      </c>
      <c r="AB11" s="256">
        <f>SUMIFS('D5'!$AG$11:$AG$4855,'D5'!$B$11:$B$4855,'A5'!$D11,'D5'!AB$11:AB$4855,"taip")</f>
        <v>0</v>
      </c>
      <c r="AC11" s="256">
        <f>SUMIFS('D5'!$AG$11:$AG$4855,'D5'!$B$11:$B$4855,'A5'!$D11,'D5'!AC$11:AC$4855,"taip")</f>
        <v>0</v>
      </c>
    </row>
    <row r="12" spans="1:29" x14ac:dyDescent="0.3">
      <c r="A12" s="13" t="s">
        <v>25</v>
      </c>
      <c r="B12" s="197" t="str">
        <f>'VPS1'!C14</f>
        <v>KALV</v>
      </c>
      <c r="C12" s="257" t="str">
        <f>'VPS1'!D14</f>
        <v>Bendruomeniškumo stiprinimas</v>
      </c>
      <c r="D12" s="54" t="str">
        <f>'VPS1'!J14</f>
        <v>KALV-LEADER-20VVG-09-05</v>
      </c>
      <c r="E12" s="199">
        <f>'VPS1'!F14</f>
        <v>5</v>
      </c>
      <c r="F12" s="256">
        <f>COUNTIFS('D5'!$B$11:$B$4855,'A5'!$D12,'D5'!R$11:R$4855,"taip")</f>
        <v>0</v>
      </c>
      <c r="G12" s="256">
        <f>COUNTIFS('D5'!$B$11:$B$4855,'A5'!$D12,'D5'!S$11:S$4855,"taip")</f>
        <v>2</v>
      </c>
      <c r="H12" s="256">
        <f>COUNTIFS('D5'!$B$11:$B$4855,'A5'!$D12,'D5'!T$11:T$4855,"taip")</f>
        <v>0</v>
      </c>
      <c r="I12" s="256">
        <f>COUNTIFS('D5'!$B$11:$B$4855,'A5'!$D12,'D5'!U$11:U$4855,"taip")</f>
        <v>0</v>
      </c>
      <c r="J12" s="256">
        <f>COUNTIFS('D5'!$B$11:$B$4855,'A5'!$D12,'D5'!V$11:V$4855,"taip")</f>
        <v>0</v>
      </c>
      <c r="K12" s="256">
        <f>COUNTIFS('D5'!$B$11:$B$4855,'A5'!$D12,'D5'!W$11:W$4855,"taip")</f>
        <v>0</v>
      </c>
      <c r="L12" s="256">
        <f>COUNTIFS('D5'!$B$11:$B$4855,'A5'!$D12,'D5'!X$11:X$4855,"taip")</f>
        <v>2</v>
      </c>
      <c r="M12" s="256">
        <f>COUNTIFS('D5'!$B$11:$B$4855,'A5'!$D12,'D5'!Y$11:Y$4855,"taip")</f>
        <v>0</v>
      </c>
      <c r="N12" s="256">
        <f>COUNTIFS('D5'!$B$11:$B$4855,'A5'!$D12,'D5'!Z$11:Z$4855,"taip")</f>
        <v>0</v>
      </c>
      <c r="O12" s="256">
        <f>COUNTIFS('D5'!$B$11:$B$4855,'A5'!$D12,'D5'!AA$11:AA$4855,"taip")</f>
        <v>0</v>
      </c>
      <c r="P12" s="256">
        <f>COUNTIFS('D5'!$B$11:$B$4855,'A5'!$D12,'D5'!AB$11:AB$4855,"taip")</f>
        <v>0</v>
      </c>
      <c r="Q12" s="256">
        <f>COUNTIFS('D5'!$B$11:$B$4855,'A5'!$D12,'D5'!AC$11:AC$4855,"taip")</f>
        <v>2</v>
      </c>
      <c r="R12" s="256">
        <f>SUMIFS('D5'!$AG$11:$AG$4855,'D5'!$B$11:$B$4855,'A5'!$D12,'D5'!R$11:R$4855,"taip")</f>
        <v>0</v>
      </c>
      <c r="S12" s="256">
        <f>SUMIFS('D5'!$AG$11:$AG$4855,'D5'!$B$11:$B$4855,'A5'!$D12,'D5'!S$11:S$4855,"taip")</f>
        <v>61094</v>
      </c>
      <c r="T12" s="256">
        <f>SUMIFS('D5'!$AG$11:$AG$4855,'D5'!$B$11:$B$4855,'A5'!$D12,'D5'!T$11:T$4855,"taip")</f>
        <v>0</v>
      </c>
      <c r="U12" s="256">
        <f>SUMIFS('D5'!$AG$11:$AG$4855,'D5'!$B$11:$B$4855,'A5'!$D12,'D5'!U$11:U$4855,"taip")</f>
        <v>0</v>
      </c>
      <c r="V12" s="256">
        <f>SUMIFS('D5'!$AG$11:$AG$4855,'D5'!$B$11:$B$4855,'A5'!$D12,'D5'!V$11:V$4855,"taip")</f>
        <v>0</v>
      </c>
      <c r="W12" s="256">
        <f>SUMIFS('D5'!$AG$11:$AG$4855,'D5'!$B$11:$B$4855,'A5'!$D12,'D5'!W$11:W$4855,"taip")</f>
        <v>0</v>
      </c>
      <c r="X12" s="256">
        <f>SUMIFS('D5'!$AG$11:$AG$4855,'D5'!$B$11:$B$4855,'A5'!$D12,'D5'!X$11:X$4855,"taip")</f>
        <v>61094</v>
      </c>
      <c r="Y12" s="256">
        <f>SUMIFS('D5'!$AG$11:$AG$4855,'D5'!$B$11:$B$4855,'A5'!$D12,'D5'!Y$11:Y$4855,"taip")</f>
        <v>0</v>
      </c>
      <c r="Z12" s="256">
        <f>SUMIFS('D5'!$AG$11:$AG$4855,'D5'!$B$11:$B$4855,'A5'!$D12,'D5'!Z$11:Z$4855,"taip")</f>
        <v>0</v>
      </c>
      <c r="AA12" s="256">
        <f>SUMIFS('D5'!$AG$11:$AG$4855,'D5'!$B$11:$B$4855,'A5'!$D12,'D5'!AA$11:AA$4855,"taip")</f>
        <v>0</v>
      </c>
      <c r="AB12" s="256">
        <f>SUMIFS('D5'!$AG$11:$AG$4855,'D5'!$B$11:$B$4855,'A5'!$D12,'D5'!AB$11:AB$4855,"taip")</f>
        <v>0</v>
      </c>
      <c r="AC12" s="256">
        <f>SUMIFS('D5'!$AG$11:$AG$4855,'D5'!$B$11:$B$4855,'A5'!$D12,'D5'!AC$11:AC$4855,"taip")</f>
        <v>61094</v>
      </c>
    </row>
    <row r="13" spans="1:29" x14ac:dyDescent="0.3">
      <c r="A13" s="13" t="s">
        <v>28</v>
      </c>
      <c r="B13" s="197">
        <f>'VPS1'!C15</f>
        <v>0</v>
      </c>
      <c r="C13" s="257">
        <f>'VPS1'!D15</f>
        <v>0</v>
      </c>
      <c r="D13" s="54">
        <f>'VPS1'!J15</f>
        <v>0</v>
      </c>
      <c r="E13" s="199">
        <f>'VPS1'!F15</f>
        <v>0</v>
      </c>
      <c r="F13" s="256">
        <f>COUNTIFS('D5'!$B$11:$B$4855,'A5'!$D13,'D5'!R$11:R$4855,"taip")</f>
        <v>0</v>
      </c>
      <c r="G13" s="256">
        <f>COUNTIFS('D5'!$B$11:$B$4855,'A5'!$D13,'D5'!S$11:S$4855,"taip")</f>
        <v>0</v>
      </c>
      <c r="H13" s="256">
        <f>COUNTIFS('D5'!$B$11:$B$4855,'A5'!$D13,'D5'!T$11:T$4855,"taip")</f>
        <v>0</v>
      </c>
      <c r="I13" s="256">
        <f>COUNTIFS('D5'!$B$11:$B$4855,'A5'!$D13,'D5'!U$11:U$4855,"taip")</f>
        <v>0</v>
      </c>
      <c r="J13" s="256">
        <f>COUNTIFS('D5'!$B$11:$B$4855,'A5'!$D13,'D5'!V$11:V$4855,"taip")</f>
        <v>0</v>
      </c>
      <c r="K13" s="256">
        <f>COUNTIFS('D5'!$B$11:$B$4855,'A5'!$D13,'D5'!W$11:W$4855,"taip")</f>
        <v>0</v>
      </c>
      <c r="L13" s="256">
        <f>COUNTIFS('D5'!$B$11:$B$4855,'A5'!$D13,'D5'!X$11:X$4855,"taip")</f>
        <v>0</v>
      </c>
      <c r="M13" s="256">
        <f>COUNTIFS('D5'!$B$11:$B$4855,'A5'!$D13,'D5'!Y$11:Y$4855,"taip")</f>
        <v>0</v>
      </c>
      <c r="N13" s="256">
        <f>COUNTIFS('D5'!$B$11:$B$4855,'A5'!$D13,'D5'!Z$11:Z$4855,"taip")</f>
        <v>0</v>
      </c>
      <c r="O13" s="256">
        <f>COUNTIFS('D5'!$B$11:$B$4855,'A5'!$D13,'D5'!AA$11:AA$4855,"taip")</f>
        <v>0</v>
      </c>
      <c r="P13" s="256">
        <f>COUNTIFS('D5'!$B$11:$B$4855,'A5'!$D13,'D5'!AB$11:AB$4855,"taip")</f>
        <v>0</v>
      </c>
      <c r="Q13" s="256">
        <f>COUNTIFS('D5'!$B$11:$B$4855,'A5'!$D13,'D5'!AC$11:AC$4855,"taip")</f>
        <v>0</v>
      </c>
      <c r="R13" s="256">
        <f>SUMIFS('D5'!$AG$11:$AG$4855,'D5'!$B$11:$B$4855,'A5'!$D13,'D5'!R$11:R$4855,"taip")</f>
        <v>0</v>
      </c>
      <c r="S13" s="256">
        <f>SUMIFS('D5'!$AG$11:$AG$4855,'D5'!$B$11:$B$4855,'A5'!$D13,'D5'!S$11:S$4855,"taip")</f>
        <v>0</v>
      </c>
      <c r="T13" s="256">
        <f>SUMIFS('D5'!$AG$11:$AG$4855,'D5'!$B$11:$B$4855,'A5'!$D13,'D5'!T$11:T$4855,"taip")</f>
        <v>0</v>
      </c>
      <c r="U13" s="256">
        <f>SUMIFS('D5'!$AG$11:$AG$4855,'D5'!$B$11:$B$4855,'A5'!$D13,'D5'!U$11:U$4855,"taip")</f>
        <v>0</v>
      </c>
      <c r="V13" s="256">
        <f>SUMIFS('D5'!$AG$11:$AG$4855,'D5'!$B$11:$B$4855,'A5'!$D13,'D5'!V$11:V$4855,"taip")</f>
        <v>0</v>
      </c>
      <c r="W13" s="256">
        <f>SUMIFS('D5'!$AG$11:$AG$4855,'D5'!$B$11:$B$4855,'A5'!$D13,'D5'!W$11:W$4855,"taip")</f>
        <v>0</v>
      </c>
      <c r="X13" s="256">
        <f>SUMIFS('D5'!$AG$11:$AG$4855,'D5'!$B$11:$B$4855,'A5'!$D13,'D5'!X$11:X$4855,"taip")</f>
        <v>0</v>
      </c>
      <c r="Y13" s="256">
        <f>SUMIFS('D5'!$AG$11:$AG$4855,'D5'!$B$11:$B$4855,'A5'!$D13,'D5'!Y$11:Y$4855,"taip")</f>
        <v>0</v>
      </c>
      <c r="Z13" s="256">
        <f>SUMIFS('D5'!$AG$11:$AG$4855,'D5'!$B$11:$B$4855,'A5'!$D13,'D5'!Z$11:Z$4855,"taip")</f>
        <v>0</v>
      </c>
      <c r="AA13" s="256">
        <f>SUMIFS('D5'!$AG$11:$AG$4855,'D5'!$B$11:$B$4855,'A5'!$D13,'D5'!AA$11:AA$4855,"taip")</f>
        <v>0</v>
      </c>
      <c r="AB13" s="256">
        <f>SUMIFS('D5'!$AG$11:$AG$4855,'D5'!$B$11:$B$4855,'A5'!$D13,'D5'!AB$11:AB$4855,"taip")</f>
        <v>0</v>
      </c>
      <c r="AC13" s="256">
        <f>SUMIFS('D5'!$AG$11:$AG$4855,'D5'!$B$11:$B$4855,'A5'!$D13,'D5'!AC$11:AC$4855,"taip")</f>
        <v>0</v>
      </c>
    </row>
    <row r="14" spans="1:29" x14ac:dyDescent="0.3">
      <c r="A14" s="13" t="s">
        <v>31</v>
      </c>
      <c r="B14" s="197">
        <f>'VPS1'!C16</f>
        <v>0</v>
      </c>
      <c r="C14" s="252">
        <f>'VPS1'!D16</f>
        <v>0</v>
      </c>
      <c r="D14" s="54">
        <f>'VPS1'!J16</f>
        <v>0</v>
      </c>
      <c r="E14" s="199">
        <f>'VPS1'!F16</f>
        <v>0</v>
      </c>
      <c r="F14" s="256">
        <f>COUNTIFS('D5'!$B$11:$B$4855,'A5'!$D14,'D5'!R$11:R$4855,"taip")</f>
        <v>0</v>
      </c>
      <c r="G14" s="256">
        <f>COUNTIFS('D5'!$B$11:$B$4855,'A5'!$D14,'D5'!S$11:S$4855,"taip")</f>
        <v>0</v>
      </c>
      <c r="H14" s="256">
        <f>COUNTIFS('D5'!$B$11:$B$4855,'A5'!$D14,'D5'!T$11:T$4855,"taip")</f>
        <v>0</v>
      </c>
      <c r="I14" s="256">
        <f>COUNTIFS('D5'!$B$11:$B$4855,'A5'!$D14,'D5'!U$11:U$4855,"taip")</f>
        <v>0</v>
      </c>
      <c r="J14" s="256">
        <f>COUNTIFS('D5'!$B$11:$B$4855,'A5'!$D14,'D5'!V$11:V$4855,"taip")</f>
        <v>0</v>
      </c>
      <c r="K14" s="256">
        <f>COUNTIFS('D5'!$B$11:$B$4855,'A5'!$D14,'D5'!W$11:W$4855,"taip")</f>
        <v>0</v>
      </c>
      <c r="L14" s="256">
        <f>COUNTIFS('D5'!$B$11:$B$4855,'A5'!$D14,'D5'!X$11:X$4855,"taip")</f>
        <v>0</v>
      </c>
      <c r="M14" s="256">
        <f>COUNTIFS('D5'!$B$11:$B$4855,'A5'!$D14,'D5'!Y$11:Y$4855,"taip")</f>
        <v>0</v>
      </c>
      <c r="N14" s="256">
        <f>COUNTIFS('D5'!$B$11:$B$4855,'A5'!$D14,'D5'!Z$11:Z$4855,"taip")</f>
        <v>0</v>
      </c>
      <c r="O14" s="256">
        <f>COUNTIFS('D5'!$B$11:$B$4855,'A5'!$D14,'D5'!AA$11:AA$4855,"taip")</f>
        <v>0</v>
      </c>
      <c r="P14" s="256">
        <f>COUNTIFS('D5'!$B$11:$B$4855,'A5'!$D14,'D5'!AB$11:AB$4855,"taip")</f>
        <v>0</v>
      </c>
      <c r="Q14" s="256">
        <f>COUNTIFS('D5'!$B$11:$B$4855,'A5'!$D14,'D5'!AC$11:AC$4855,"taip")</f>
        <v>0</v>
      </c>
      <c r="R14" s="256">
        <f>SUMIFS('D5'!$AG$11:$AG$4855,'D5'!$B$11:$B$4855,'A5'!$D14,'D5'!R$11:R$4855,"taip")</f>
        <v>0</v>
      </c>
      <c r="S14" s="256">
        <f>SUMIFS('D5'!$AG$11:$AG$4855,'D5'!$B$11:$B$4855,'A5'!$D14,'D5'!S$11:S$4855,"taip")</f>
        <v>0</v>
      </c>
      <c r="T14" s="256">
        <f>SUMIFS('D5'!$AG$11:$AG$4855,'D5'!$B$11:$B$4855,'A5'!$D14,'D5'!T$11:T$4855,"taip")</f>
        <v>0</v>
      </c>
      <c r="U14" s="256">
        <f>SUMIFS('D5'!$AG$11:$AG$4855,'D5'!$B$11:$B$4855,'A5'!$D14,'D5'!U$11:U$4855,"taip")</f>
        <v>0</v>
      </c>
      <c r="V14" s="256">
        <f>SUMIFS('D5'!$AG$11:$AG$4855,'D5'!$B$11:$B$4855,'A5'!$D14,'D5'!V$11:V$4855,"taip")</f>
        <v>0</v>
      </c>
      <c r="W14" s="256">
        <f>SUMIFS('D5'!$AG$11:$AG$4855,'D5'!$B$11:$B$4855,'A5'!$D14,'D5'!W$11:W$4855,"taip")</f>
        <v>0</v>
      </c>
      <c r="X14" s="256">
        <f>SUMIFS('D5'!$AG$11:$AG$4855,'D5'!$B$11:$B$4855,'A5'!$D14,'D5'!X$11:X$4855,"taip")</f>
        <v>0</v>
      </c>
      <c r="Y14" s="256">
        <f>SUMIFS('D5'!$AG$11:$AG$4855,'D5'!$B$11:$B$4855,'A5'!$D14,'D5'!Y$11:Y$4855,"taip")</f>
        <v>0</v>
      </c>
      <c r="Z14" s="256">
        <f>SUMIFS('D5'!$AG$11:$AG$4855,'D5'!$B$11:$B$4855,'A5'!$D14,'D5'!Z$11:Z$4855,"taip")</f>
        <v>0</v>
      </c>
      <c r="AA14" s="256">
        <f>SUMIFS('D5'!$AG$11:$AG$4855,'D5'!$B$11:$B$4855,'A5'!$D14,'D5'!AA$11:AA$4855,"taip")</f>
        <v>0</v>
      </c>
      <c r="AB14" s="256">
        <f>SUMIFS('D5'!$AG$11:$AG$4855,'D5'!$B$11:$B$4855,'A5'!$D14,'D5'!AB$11:AB$4855,"taip")</f>
        <v>0</v>
      </c>
      <c r="AC14" s="256">
        <f>SUMIFS('D5'!$AG$11:$AG$4855,'D5'!$B$11:$B$4855,'A5'!$D14,'D5'!AC$11:AC$4855,"taip")</f>
        <v>0</v>
      </c>
    </row>
    <row r="15" spans="1:29" x14ac:dyDescent="0.3">
      <c r="A15" s="13" t="s">
        <v>36</v>
      </c>
      <c r="B15" s="197">
        <f>'VPS1'!C17</f>
        <v>0</v>
      </c>
      <c r="C15" s="252">
        <f>'VPS1'!D17</f>
        <v>0</v>
      </c>
      <c r="D15" s="54">
        <f>'VPS1'!J17</f>
        <v>0</v>
      </c>
      <c r="E15" s="199">
        <f>'VPS1'!F17</f>
        <v>0</v>
      </c>
      <c r="F15" s="256">
        <f>COUNTIFS('D5'!$B$11:$B$4855,'A5'!$D15,'D5'!R$11:R$4855,"taip")</f>
        <v>0</v>
      </c>
      <c r="G15" s="256">
        <f>COUNTIFS('D5'!$B$11:$B$4855,'A5'!$D15,'D5'!S$11:S$4855,"taip")</f>
        <v>0</v>
      </c>
      <c r="H15" s="256">
        <f>COUNTIFS('D5'!$B$11:$B$4855,'A5'!$D15,'D5'!T$11:T$4855,"taip")</f>
        <v>0</v>
      </c>
      <c r="I15" s="256">
        <f>COUNTIFS('D5'!$B$11:$B$4855,'A5'!$D15,'D5'!U$11:U$4855,"taip")</f>
        <v>0</v>
      </c>
      <c r="J15" s="256">
        <f>COUNTIFS('D5'!$B$11:$B$4855,'A5'!$D15,'D5'!V$11:V$4855,"taip")</f>
        <v>0</v>
      </c>
      <c r="K15" s="256">
        <f>COUNTIFS('D5'!$B$11:$B$4855,'A5'!$D15,'D5'!W$11:W$4855,"taip")</f>
        <v>0</v>
      </c>
      <c r="L15" s="256">
        <f>COUNTIFS('D5'!$B$11:$B$4855,'A5'!$D15,'D5'!X$11:X$4855,"taip")</f>
        <v>0</v>
      </c>
      <c r="M15" s="256">
        <f>COUNTIFS('D5'!$B$11:$B$4855,'A5'!$D15,'D5'!Y$11:Y$4855,"taip")</f>
        <v>0</v>
      </c>
      <c r="N15" s="256">
        <f>COUNTIFS('D5'!$B$11:$B$4855,'A5'!$D15,'D5'!Z$11:Z$4855,"taip")</f>
        <v>0</v>
      </c>
      <c r="O15" s="256">
        <f>COUNTIFS('D5'!$B$11:$B$4855,'A5'!$D15,'D5'!AA$11:AA$4855,"taip")</f>
        <v>0</v>
      </c>
      <c r="P15" s="256">
        <f>COUNTIFS('D5'!$B$11:$B$4855,'A5'!$D15,'D5'!AB$11:AB$4855,"taip")</f>
        <v>0</v>
      </c>
      <c r="Q15" s="256">
        <f>COUNTIFS('D5'!$B$11:$B$4855,'A5'!$D15,'D5'!AC$11:AC$4855,"taip")</f>
        <v>0</v>
      </c>
      <c r="R15" s="256">
        <f>SUMIFS('D5'!$AG$11:$AG$4855,'D5'!$B$11:$B$4855,'A5'!$D15,'D5'!R$11:R$4855,"taip")</f>
        <v>0</v>
      </c>
      <c r="S15" s="256">
        <f>SUMIFS('D5'!$AG$11:$AG$4855,'D5'!$B$11:$B$4855,'A5'!$D15,'D5'!S$11:S$4855,"taip")</f>
        <v>0</v>
      </c>
      <c r="T15" s="256">
        <f>SUMIFS('D5'!$AG$11:$AG$4855,'D5'!$B$11:$B$4855,'A5'!$D15,'D5'!T$11:T$4855,"taip")</f>
        <v>0</v>
      </c>
      <c r="U15" s="256">
        <f>SUMIFS('D5'!$AG$11:$AG$4855,'D5'!$B$11:$B$4855,'A5'!$D15,'D5'!U$11:U$4855,"taip")</f>
        <v>0</v>
      </c>
      <c r="V15" s="256">
        <f>SUMIFS('D5'!$AG$11:$AG$4855,'D5'!$B$11:$B$4855,'A5'!$D15,'D5'!V$11:V$4855,"taip")</f>
        <v>0</v>
      </c>
      <c r="W15" s="256">
        <f>SUMIFS('D5'!$AG$11:$AG$4855,'D5'!$B$11:$B$4855,'A5'!$D15,'D5'!W$11:W$4855,"taip")</f>
        <v>0</v>
      </c>
      <c r="X15" s="256">
        <f>SUMIFS('D5'!$AG$11:$AG$4855,'D5'!$B$11:$B$4855,'A5'!$D15,'D5'!X$11:X$4855,"taip")</f>
        <v>0</v>
      </c>
      <c r="Y15" s="256">
        <f>SUMIFS('D5'!$AG$11:$AG$4855,'D5'!$B$11:$B$4855,'A5'!$D15,'D5'!Y$11:Y$4855,"taip")</f>
        <v>0</v>
      </c>
      <c r="Z15" s="256">
        <f>SUMIFS('D5'!$AG$11:$AG$4855,'D5'!$B$11:$B$4855,'A5'!$D15,'D5'!Z$11:Z$4855,"taip")</f>
        <v>0</v>
      </c>
      <c r="AA15" s="256">
        <f>SUMIFS('D5'!$AG$11:$AG$4855,'D5'!$B$11:$B$4855,'A5'!$D15,'D5'!AA$11:AA$4855,"taip")</f>
        <v>0</v>
      </c>
      <c r="AB15" s="256">
        <f>SUMIFS('D5'!$AG$11:$AG$4855,'D5'!$B$11:$B$4855,'A5'!$D15,'D5'!AB$11:AB$4855,"taip")</f>
        <v>0</v>
      </c>
      <c r="AC15" s="256">
        <f>SUMIFS('D5'!$AG$11:$AG$4855,'D5'!$B$11:$B$4855,'A5'!$D15,'D5'!AC$11:AC$4855,"taip")</f>
        <v>0</v>
      </c>
    </row>
    <row r="16" spans="1:29" x14ac:dyDescent="0.3">
      <c r="A16" s="13" t="s">
        <v>37</v>
      </c>
      <c r="B16" s="197">
        <f>'VPS1'!C18</f>
        <v>0</v>
      </c>
      <c r="C16" s="252">
        <f>'VPS1'!D18</f>
        <v>0</v>
      </c>
      <c r="D16" s="54">
        <f>'VPS1'!J18</f>
        <v>0</v>
      </c>
      <c r="E16" s="199">
        <f>'VPS1'!F18</f>
        <v>0</v>
      </c>
      <c r="F16" s="256">
        <f>COUNTIFS('D5'!$B$11:$B$4855,'A5'!$D16,'D5'!R$11:R$4855,"taip")</f>
        <v>0</v>
      </c>
      <c r="G16" s="256">
        <f>COUNTIFS('D5'!$B$11:$B$4855,'A5'!$D16,'D5'!S$11:S$4855,"taip")</f>
        <v>0</v>
      </c>
      <c r="H16" s="256">
        <f>COUNTIFS('D5'!$B$11:$B$4855,'A5'!$D16,'D5'!T$11:T$4855,"taip")</f>
        <v>0</v>
      </c>
      <c r="I16" s="256">
        <f>COUNTIFS('D5'!$B$11:$B$4855,'A5'!$D16,'D5'!U$11:U$4855,"taip")</f>
        <v>0</v>
      </c>
      <c r="J16" s="256">
        <f>COUNTIFS('D5'!$B$11:$B$4855,'A5'!$D16,'D5'!V$11:V$4855,"taip")</f>
        <v>0</v>
      </c>
      <c r="K16" s="256">
        <f>COUNTIFS('D5'!$B$11:$B$4855,'A5'!$D16,'D5'!W$11:W$4855,"taip")</f>
        <v>0</v>
      </c>
      <c r="L16" s="256">
        <f>COUNTIFS('D5'!$B$11:$B$4855,'A5'!$D16,'D5'!X$11:X$4855,"taip")</f>
        <v>0</v>
      </c>
      <c r="M16" s="256">
        <f>COUNTIFS('D5'!$B$11:$B$4855,'A5'!$D16,'D5'!Y$11:Y$4855,"taip")</f>
        <v>0</v>
      </c>
      <c r="N16" s="256">
        <f>COUNTIFS('D5'!$B$11:$B$4855,'A5'!$D16,'D5'!Z$11:Z$4855,"taip")</f>
        <v>0</v>
      </c>
      <c r="O16" s="256">
        <f>COUNTIFS('D5'!$B$11:$B$4855,'A5'!$D16,'D5'!AA$11:AA$4855,"taip")</f>
        <v>0</v>
      </c>
      <c r="P16" s="256">
        <f>COUNTIFS('D5'!$B$11:$B$4855,'A5'!$D16,'D5'!AB$11:AB$4855,"taip")</f>
        <v>0</v>
      </c>
      <c r="Q16" s="256">
        <f>COUNTIFS('D5'!$B$11:$B$4855,'A5'!$D16,'D5'!AC$11:AC$4855,"taip")</f>
        <v>0</v>
      </c>
      <c r="R16" s="256">
        <f>SUMIFS('D5'!$AG$11:$AG$4855,'D5'!$B$11:$B$4855,'A5'!$D16,'D5'!R$11:R$4855,"taip")</f>
        <v>0</v>
      </c>
      <c r="S16" s="256">
        <f>SUMIFS('D5'!$AG$11:$AG$4855,'D5'!$B$11:$B$4855,'A5'!$D16,'D5'!S$11:S$4855,"taip")</f>
        <v>0</v>
      </c>
      <c r="T16" s="256">
        <f>SUMIFS('D5'!$AG$11:$AG$4855,'D5'!$B$11:$B$4855,'A5'!$D16,'D5'!T$11:T$4855,"taip")</f>
        <v>0</v>
      </c>
      <c r="U16" s="256">
        <f>SUMIFS('D5'!$AG$11:$AG$4855,'D5'!$B$11:$B$4855,'A5'!$D16,'D5'!U$11:U$4855,"taip")</f>
        <v>0</v>
      </c>
      <c r="V16" s="256">
        <f>SUMIFS('D5'!$AG$11:$AG$4855,'D5'!$B$11:$B$4855,'A5'!$D16,'D5'!V$11:V$4855,"taip")</f>
        <v>0</v>
      </c>
      <c r="W16" s="256">
        <f>SUMIFS('D5'!$AG$11:$AG$4855,'D5'!$B$11:$B$4855,'A5'!$D16,'D5'!W$11:W$4855,"taip")</f>
        <v>0</v>
      </c>
      <c r="X16" s="256">
        <f>SUMIFS('D5'!$AG$11:$AG$4855,'D5'!$B$11:$B$4855,'A5'!$D16,'D5'!X$11:X$4855,"taip")</f>
        <v>0</v>
      </c>
      <c r="Y16" s="256">
        <f>SUMIFS('D5'!$AG$11:$AG$4855,'D5'!$B$11:$B$4855,'A5'!$D16,'D5'!Y$11:Y$4855,"taip")</f>
        <v>0</v>
      </c>
      <c r="Z16" s="256">
        <f>SUMIFS('D5'!$AG$11:$AG$4855,'D5'!$B$11:$B$4855,'A5'!$D16,'D5'!Z$11:Z$4855,"taip")</f>
        <v>0</v>
      </c>
      <c r="AA16" s="256">
        <f>SUMIFS('D5'!$AG$11:$AG$4855,'D5'!$B$11:$B$4855,'A5'!$D16,'D5'!AA$11:AA$4855,"taip")</f>
        <v>0</v>
      </c>
      <c r="AB16" s="256">
        <f>SUMIFS('D5'!$AG$11:$AG$4855,'D5'!$B$11:$B$4855,'A5'!$D16,'D5'!AB$11:AB$4855,"taip")</f>
        <v>0</v>
      </c>
      <c r="AC16" s="256">
        <f>SUMIFS('D5'!$AG$11:$AG$4855,'D5'!$B$11:$B$4855,'A5'!$D16,'D5'!AC$11:AC$4855,"taip")</f>
        <v>0</v>
      </c>
    </row>
    <row r="17" spans="1:29" x14ac:dyDescent="0.3">
      <c r="A17" s="13" t="s">
        <v>38</v>
      </c>
      <c r="B17" s="197">
        <f>'VPS1'!C19</f>
        <v>0</v>
      </c>
      <c r="C17" s="252">
        <f>'VPS1'!D19</f>
        <v>0</v>
      </c>
      <c r="D17" s="54">
        <f>'VPS1'!J19</f>
        <v>0</v>
      </c>
      <c r="E17" s="199">
        <f>'VPS1'!F19</f>
        <v>0</v>
      </c>
      <c r="F17" s="256">
        <f>COUNTIFS('D5'!$B$11:$B$4855,'A5'!$D17,'D5'!R$11:R$4855,"taip")</f>
        <v>0</v>
      </c>
      <c r="G17" s="256">
        <f>COUNTIFS('D5'!$B$11:$B$4855,'A5'!$D17,'D5'!S$11:S$4855,"taip")</f>
        <v>0</v>
      </c>
      <c r="H17" s="256">
        <f>COUNTIFS('D5'!$B$11:$B$4855,'A5'!$D17,'D5'!T$11:T$4855,"taip")</f>
        <v>0</v>
      </c>
      <c r="I17" s="256">
        <f>COUNTIFS('D5'!$B$11:$B$4855,'A5'!$D17,'D5'!U$11:U$4855,"taip")</f>
        <v>0</v>
      </c>
      <c r="J17" s="256">
        <f>COUNTIFS('D5'!$B$11:$B$4855,'A5'!$D17,'D5'!V$11:V$4855,"taip")</f>
        <v>0</v>
      </c>
      <c r="K17" s="256">
        <f>COUNTIFS('D5'!$B$11:$B$4855,'A5'!$D17,'D5'!W$11:W$4855,"taip")</f>
        <v>0</v>
      </c>
      <c r="L17" s="256">
        <f>COUNTIFS('D5'!$B$11:$B$4855,'A5'!$D17,'D5'!X$11:X$4855,"taip")</f>
        <v>0</v>
      </c>
      <c r="M17" s="256">
        <f>COUNTIFS('D5'!$B$11:$B$4855,'A5'!$D17,'D5'!Y$11:Y$4855,"taip")</f>
        <v>0</v>
      </c>
      <c r="N17" s="256">
        <f>COUNTIFS('D5'!$B$11:$B$4855,'A5'!$D17,'D5'!Z$11:Z$4855,"taip")</f>
        <v>0</v>
      </c>
      <c r="O17" s="256">
        <f>COUNTIFS('D5'!$B$11:$B$4855,'A5'!$D17,'D5'!AA$11:AA$4855,"taip")</f>
        <v>0</v>
      </c>
      <c r="P17" s="256">
        <f>COUNTIFS('D5'!$B$11:$B$4855,'A5'!$D17,'D5'!AB$11:AB$4855,"taip")</f>
        <v>0</v>
      </c>
      <c r="Q17" s="256">
        <f>COUNTIFS('D5'!$B$11:$B$4855,'A5'!$D17,'D5'!AC$11:AC$4855,"taip")</f>
        <v>0</v>
      </c>
      <c r="R17" s="256">
        <f>SUMIFS('D5'!$AG$11:$AG$4855,'D5'!$B$11:$B$4855,'A5'!$D17,'D5'!R$11:R$4855,"taip")</f>
        <v>0</v>
      </c>
      <c r="S17" s="256">
        <f>SUMIFS('D5'!$AG$11:$AG$4855,'D5'!$B$11:$B$4855,'A5'!$D17,'D5'!S$11:S$4855,"taip")</f>
        <v>0</v>
      </c>
      <c r="T17" s="256">
        <f>SUMIFS('D5'!$AG$11:$AG$4855,'D5'!$B$11:$B$4855,'A5'!$D17,'D5'!T$11:T$4855,"taip")</f>
        <v>0</v>
      </c>
      <c r="U17" s="256">
        <f>SUMIFS('D5'!$AG$11:$AG$4855,'D5'!$B$11:$B$4855,'A5'!$D17,'D5'!U$11:U$4855,"taip")</f>
        <v>0</v>
      </c>
      <c r="V17" s="256">
        <f>SUMIFS('D5'!$AG$11:$AG$4855,'D5'!$B$11:$B$4855,'A5'!$D17,'D5'!V$11:V$4855,"taip")</f>
        <v>0</v>
      </c>
      <c r="W17" s="256">
        <f>SUMIFS('D5'!$AG$11:$AG$4855,'D5'!$B$11:$B$4855,'A5'!$D17,'D5'!W$11:W$4855,"taip")</f>
        <v>0</v>
      </c>
      <c r="X17" s="256">
        <f>SUMIFS('D5'!$AG$11:$AG$4855,'D5'!$B$11:$B$4855,'A5'!$D17,'D5'!X$11:X$4855,"taip")</f>
        <v>0</v>
      </c>
      <c r="Y17" s="256">
        <f>SUMIFS('D5'!$AG$11:$AG$4855,'D5'!$B$11:$B$4855,'A5'!$D17,'D5'!Y$11:Y$4855,"taip")</f>
        <v>0</v>
      </c>
      <c r="Z17" s="256">
        <f>SUMIFS('D5'!$AG$11:$AG$4855,'D5'!$B$11:$B$4855,'A5'!$D17,'D5'!Z$11:Z$4855,"taip")</f>
        <v>0</v>
      </c>
      <c r="AA17" s="256">
        <f>SUMIFS('D5'!$AG$11:$AG$4855,'D5'!$B$11:$B$4855,'A5'!$D17,'D5'!AA$11:AA$4855,"taip")</f>
        <v>0</v>
      </c>
      <c r="AB17" s="256">
        <f>SUMIFS('D5'!$AG$11:$AG$4855,'D5'!$B$11:$B$4855,'A5'!$D17,'D5'!AB$11:AB$4855,"taip")</f>
        <v>0</v>
      </c>
      <c r="AC17" s="256">
        <f>SUMIFS('D5'!$AG$11:$AG$4855,'D5'!$B$11:$B$4855,'A5'!$D17,'D5'!AC$11:AC$4855,"taip")</f>
        <v>0</v>
      </c>
    </row>
    <row r="18" spans="1:29" x14ac:dyDescent="0.3">
      <c r="A18" s="13" t="s">
        <v>39</v>
      </c>
      <c r="B18" s="197">
        <f>'VPS1'!C20</f>
        <v>0</v>
      </c>
      <c r="C18" s="252">
        <f>'VPS1'!D20</f>
        <v>0</v>
      </c>
      <c r="D18" s="54">
        <f>'VPS1'!J20</f>
        <v>0</v>
      </c>
      <c r="E18" s="199">
        <f>'VPS1'!F20</f>
        <v>0</v>
      </c>
      <c r="F18" s="256">
        <f>COUNTIFS('D5'!$B$11:$B$4855,'A5'!$D18,'D5'!R$11:R$4855,"taip")</f>
        <v>0</v>
      </c>
      <c r="G18" s="256">
        <f>COUNTIFS('D5'!$B$11:$B$4855,'A5'!$D18,'D5'!S$11:S$4855,"taip")</f>
        <v>0</v>
      </c>
      <c r="H18" s="256">
        <f>COUNTIFS('D5'!$B$11:$B$4855,'A5'!$D18,'D5'!T$11:T$4855,"taip")</f>
        <v>0</v>
      </c>
      <c r="I18" s="256">
        <f>COUNTIFS('D5'!$B$11:$B$4855,'A5'!$D18,'D5'!U$11:U$4855,"taip")</f>
        <v>0</v>
      </c>
      <c r="J18" s="256">
        <f>COUNTIFS('D5'!$B$11:$B$4855,'A5'!$D18,'D5'!V$11:V$4855,"taip")</f>
        <v>0</v>
      </c>
      <c r="K18" s="256">
        <f>COUNTIFS('D5'!$B$11:$B$4855,'A5'!$D18,'D5'!W$11:W$4855,"taip")</f>
        <v>0</v>
      </c>
      <c r="L18" s="256">
        <f>COUNTIFS('D5'!$B$11:$B$4855,'A5'!$D18,'D5'!X$11:X$4855,"taip")</f>
        <v>0</v>
      </c>
      <c r="M18" s="256">
        <f>COUNTIFS('D5'!$B$11:$B$4855,'A5'!$D18,'D5'!Y$11:Y$4855,"taip")</f>
        <v>0</v>
      </c>
      <c r="N18" s="256">
        <f>COUNTIFS('D5'!$B$11:$B$4855,'A5'!$D18,'D5'!Z$11:Z$4855,"taip")</f>
        <v>0</v>
      </c>
      <c r="O18" s="256">
        <f>COUNTIFS('D5'!$B$11:$B$4855,'A5'!$D18,'D5'!AA$11:AA$4855,"taip")</f>
        <v>0</v>
      </c>
      <c r="P18" s="256">
        <f>COUNTIFS('D5'!$B$11:$B$4855,'A5'!$D18,'D5'!AB$11:AB$4855,"taip")</f>
        <v>0</v>
      </c>
      <c r="Q18" s="256">
        <f>COUNTIFS('D5'!$B$11:$B$4855,'A5'!$D18,'D5'!AC$11:AC$4855,"taip")</f>
        <v>0</v>
      </c>
      <c r="R18" s="256">
        <f>SUMIFS('D5'!$AG$11:$AG$4855,'D5'!$B$11:$B$4855,'A5'!$D18,'D5'!R$11:R$4855,"taip")</f>
        <v>0</v>
      </c>
      <c r="S18" s="256">
        <f>SUMIFS('D5'!$AG$11:$AG$4855,'D5'!$B$11:$B$4855,'A5'!$D18,'D5'!S$11:S$4855,"taip")</f>
        <v>0</v>
      </c>
      <c r="T18" s="256">
        <f>SUMIFS('D5'!$AG$11:$AG$4855,'D5'!$B$11:$B$4855,'A5'!$D18,'D5'!T$11:T$4855,"taip")</f>
        <v>0</v>
      </c>
      <c r="U18" s="256">
        <f>SUMIFS('D5'!$AG$11:$AG$4855,'D5'!$B$11:$B$4855,'A5'!$D18,'D5'!U$11:U$4855,"taip")</f>
        <v>0</v>
      </c>
      <c r="V18" s="256">
        <f>SUMIFS('D5'!$AG$11:$AG$4855,'D5'!$B$11:$B$4855,'A5'!$D18,'D5'!V$11:V$4855,"taip")</f>
        <v>0</v>
      </c>
      <c r="W18" s="256">
        <f>SUMIFS('D5'!$AG$11:$AG$4855,'D5'!$B$11:$B$4855,'A5'!$D18,'D5'!W$11:W$4855,"taip")</f>
        <v>0</v>
      </c>
      <c r="X18" s="256">
        <f>SUMIFS('D5'!$AG$11:$AG$4855,'D5'!$B$11:$B$4855,'A5'!$D18,'D5'!X$11:X$4855,"taip")</f>
        <v>0</v>
      </c>
      <c r="Y18" s="256">
        <f>SUMIFS('D5'!$AG$11:$AG$4855,'D5'!$B$11:$B$4855,'A5'!$D18,'D5'!Y$11:Y$4855,"taip")</f>
        <v>0</v>
      </c>
      <c r="Z18" s="256">
        <f>SUMIFS('D5'!$AG$11:$AG$4855,'D5'!$B$11:$B$4855,'A5'!$D18,'D5'!Z$11:Z$4855,"taip")</f>
        <v>0</v>
      </c>
      <c r="AA18" s="256">
        <f>SUMIFS('D5'!$AG$11:$AG$4855,'D5'!$B$11:$B$4855,'A5'!$D18,'D5'!AA$11:AA$4855,"taip")</f>
        <v>0</v>
      </c>
      <c r="AB18" s="256">
        <f>SUMIFS('D5'!$AG$11:$AG$4855,'D5'!$B$11:$B$4855,'A5'!$D18,'D5'!AB$11:AB$4855,"taip")</f>
        <v>0</v>
      </c>
      <c r="AC18" s="256">
        <f>SUMIFS('D5'!$AG$11:$AG$4855,'D5'!$B$11:$B$4855,'A5'!$D18,'D5'!AC$11:AC$4855,"taip")</f>
        <v>0</v>
      </c>
    </row>
    <row r="19" spans="1:29" x14ac:dyDescent="0.3">
      <c r="A19" s="13" t="s">
        <v>40</v>
      </c>
      <c r="B19" s="197">
        <f>'VPS1'!C21</f>
        <v>0</v>
      </c>
      <c r="C19" s="252">
        <f>'VPS1'!D21</f>
        <v>0</v>
      </c>
      <c r="D19" s="54">
        <f>'VPS1'!J21</f>
        <v>0</v>
      </c>
      <c r="E19" s="199">
        <f>'VPS1'!F21</f>
        <v>0</v>
      </c>
      <c r="F19" s="256">
        <f>COUNTIFS('D5'!$B$11:$B$4855,'A5'!$D19,'D5'!R$11:R$4855,"taip")</f>
        <v>0</v>
      </c>
      <c r="G19" s="256">
        <f>COUNTIFS('D5'!$B$11:$B$4855,'A5'!$D19,'D5'!S$11:S$4855,"taip")</f>
        <v>0</v>
      </c>
      <c r="H19" s="256">
        <f>COUNTIFS('D5'!$B$11:$B$4855,'A5'!$D19,'D5'!T$11:T$4855,"taip")</f>
        <v>0</v>
      </c>
      <c r="I19" s="256">
        <f>COUNTIFS('D5'!$B$11:$B$4855,'A5'!$D19,'D5'!U$11:U$4855,"taip")</f>
        <v>0</v>
      </c>
      <c r="J19" s="256">
        <f>COUNTIFS('D5'!$B$11:$B$4855,'A5'!$D19,'D5'!V$11:V$4855,"taip")</f>
        <v>0</v>
      </c>
      <c r="K19" s="256">
        <f>COUNTIFS('D5'!$B$11:$B$4855,'A5'!$D19,'D5'!W$11:W$4855,"taip")</f>
        <v>0</v>
      </c>
      <c r="L19" s="256">
        <f>COUNTIFS('D5'!$B$11:$B$4855,'A5'!$D19,'D5'!X$11:X$4855,"taip")</f>
        <v>0</v>
      </c>
      <c r="M19" s="256">
        <f>COUNTIFS('D5'!$B$11:$B$4855,'A5'!$D19,'D5'!Y$11:Y$4855,"taip")</f>
        <v>0</v>
      </c>
      <c r="N19" s="256">
        <f>COUNTIFS('D5'!$B$11:$B$4855,'A5'!$D19,'D5'!Z$11:Z$4855,"taip")</f>
        <v>0</v>
      </c>
      <c r="O19" s="256">
        <f>COUNTIFS('D5'!$B$11:$B$4855,'A5'!$D19,'D5'!AA$11:AA$4855,"taip")</f>
        <v>0</v>
      </c>
      <c r="P19" s="256">
        <f>COUNTIFS('D5'!$B$11:$B$4855,'A5'!$D19,'D5'!AB$11:AB$4855,"taip")</f>
        <v>0</v>
      </c>
      <c r="Q19" s="256">
        <f>COUNTIFS('D5'!$B$11:$B$4855,'A5'!$D19,'D5'!AC$11:AC$4855,"taip")</f>
        <v>0</v>
      </c>
      <c r="R19" s="256">
        <f>SUMIFS('D5'!$AG$11:$AG$4855,'D5'!$B$11:$B$4855,'A5'!$D19,'D5'!R$11:R$4855,"taip")</f>
        <v>0</v>
      </c>
      <c r="S19" s="256">
        <f>SUMIFS('D5'!$AG$11:$AG$4855,'D5'!$B$11:$B$4855,'A5'!$D19,'D5'!S$11:S$4855,"taip")</f>
        <v>0</v>
      </c>
      <c r="T19" s="256">
        <f>SUMIFS('D5'!$AG$11:$AG$4855,'D5'!$B$11:$B$4855,'A5'!$D19,'D5'!T$11:T$4855,"taip")</f>
        <v>0</v>
      </c>
      <c r="U19" s="256">
        <f>SUMIFS('D5'!$AG$11:$AG$4855,'D5'!$B$11:$B$4855,'A5'!$D19,'D5'!U$11:U$4855,"taip")</f>
        <v>0</v>
      </c>
      <c r="V19" s="256">
        <f>SUMIFS('D5'!$AG$11:$AG$4855,'D5'!$B$11:$B$4855,'A5'!$D19,'D5'!V$11:V$4855,"taip")</f>
        <v>0</v>
      </c>
      <c r="W19" s="256">
        <f>SUMIFS('D5'!$AG$11:$AG$4855,'D5'!$B$11:$B$4855,'A5'!$D19,'D5'!W$11:W$4855,"taip")</f>
        <v>0</v>
      </c>
      <c r="X19" s="256">
        <f>SUMIFS('D5'!$AG$11:$AG$4855,'D5'!$B$11:$B$4855,'A5'!$D19,'D5'!X$11:X$4855,"taip")</f>
        <v>0</v>
      </c>
      <c r="Y19" s="256">
        <f>SUMIFS('D5'!$AG$11:$AG$4855,'D5'!$B$11:$B$4855,'A5'!$D19,'D5'!Y$11:Y$4855,"taip")</f>
        <v>0</v>
      </c>
      <c r="Z19" s="256">
        <f>SUMIFS('D5'!$AG$11:$AG$4855,'D5'!$B$11:$B$4855,'A5'!$D19,'D5'!Z$11:Z$4855,"taip")</f>
        <v>0</v>
      </c>
      <c r="AA19" s="256">
        <f>SUMIFS('D5'!$AG$11:$AG$4855,'D5'!$B$11:$B$4855,'A5'!$D19,'D5'!AA$11:AA$4855,"taip")</f>
        <v>0</v>
      </c>
      <c r="AB19" s="256">
        <f>SUMIFS('D5'!$AG$11:$AG$4855,'D5'!$B$11:$B$4855,'A5'!$D19,'D5'!AB$11:AB$4855,"taip")</f>
        <v>0</v>
      </c>
      <c r="AC19" s="256">
        <f>SUMIFS('D5'!$AG$11:$AG$4855,'D5'!$B$11:$B$4855,'A5'!$D19,'D5'!AC$11:AC$4855,"taip")</f>
        <v>0</v>
      </c>
    </row>
    <row r="20" spans="1:29" x14ac:dyDescent="0.3">
      <c r="A20" s="13" t="s">
        <v>41</v>
      </c>
      <c r="B20" s="197">
        <f>'VPS1'!C22</f>
        <v>0</v>
      </c>
      <c r="C20" s="252">
        <f>'VPS1'!D22</f>
        <v>0</v>
      </c>
      <c r="D20" s="54">
        <f>'VPS1'!J22</f>
        <v>0</v>
      </c>
      <c r="E20" s="199">
        <f>'VPS1'!F22</f>
        <v>0</v>
      </c>
      <c r="F20" s="256">
        <f>COUNTIFS('D5'!$B$11:$B$4855,'A5'!$D20,'D5'!R$11:R$4855,"taip")</f>
        <v>0</v>
      </c>
      <c r="G20" s="256">
        <f>COUNTIFS('D5'!$B$11:$B$4855,'A5'!$D20,'D5'!S$11:S$4855,"taip")</f>
        <v>0</v>
      </c>
      <c r="H20" s="256">
        <f>COUNTIFS('D5'!$B$11:$B$4855,'A5'!$D20,'D5'!T$11:T$4855,"taip")</f>
        <v>0</v>
      </c>
      <c r="I20" s="256">
        <f>COUNTIFS('D5'!$B$11:$B$4855,'A5'!$D20,'D5'!U$11:U$4855,"taip")</f>
        <v>0</v>
      </c>
      <c r="J20" s="256">
        <f>COUNTIFS('D5'!$B$11:$B$4855,'A5'!$D20,'D5'!V$11:V$4855,"taip")</f>
        <v>0</v>
      </c>
      <c r="K20" s="256">
        <f>COUNTIFS('D5'!$B$11:$B$4855,'A5'!$D20,'D5'!W$11:W$4855,"taip")</f>
        <v>0</v>
      </c>
      <c r="L20" s="256">
        <f>COUNTIFS('D5'!$B$11:$B$4855,'A5'!$D20,'D5'!X$11:X$4855,"taip")</f>
        <v>0</v>
      </c>
      <c r="M20" s="256">
        <f>COUNTIFS('D5'!$B$11:$B$4855,'A5'!$D20,'D5'!Y$11:Y$4855,"taip")</f>
        <v>0</v>
      </c>
      <c r="N20" s="256">
        <f>COUNTIFS('D5'!$B$11:$B$4855,'A5'!$D20,'D5'!Z$11:Z$4855,"taip")</f>
        <v>0</v>
      </c>
      <c r="O20" s="256">
        <f>COUNTIFS('D5'!$B$11:$B$4855,'A5'!$D20,'D5'!AA$11:AA$4855,"taip")</f>
        <v>0</v>
      </c>
      <c r="P20" s="256">
        <f>COUNTIFS('D5'!$B$11:$B$4855,'A5'!$D20,'D5'!AB$11:AB$4855,"taip")</f>
        <v>0</v>
      </c>
      <c r="Q20" s="256">
        <f>COUNTIFS('D5'!$B$11:$B$4855,'A5'!$D20,'D5'!AC$11:AC$4855,"taip")</f>
        <v>0</v>
      </c>
      <c r="R20" s="256">
        <f>SUMIFS('D5'!$AG$11:$AG$4855,'D5'!$B$11:$B$4855,'A5'!$D20,'D5'!R$11:R$4855,"taip")</f>
        <v>0</v>
      </c>
      <c r="S20" s="256">
        <f>SUMIFS('D5'!$AG$11:$AG$4855,'D5'!$B$11:$B$4855,'A5'!$D20,'D5'!S$11:S$4855,"taip")</f>
        <v>0</v>
      </c>
      <c r="T20" s="256">
        <f>SUMIFS('D5'!$AG$11:$AG$4855,'D5'!$B$11:$B$4855,'A5'!$D20,'D5'!T$11:T$4855,"taip")</f>
        <v>0</v>
      </c>
      <c r="U20" s="256">
        <f>SUMIFS('D5'!$AG$11:$AG$4855,'D5'!$B$11:$B$4855,'A5'!$D20,'D5'!U$11:U$4855,"taip")</f>
        <v>0</v>
      </c>
      <c r="V20" s="256">
        <f>SUMIFS('D5'!$AG$11:$AG$4855,'D5'!$B$11:$B$4855,'A5'!$D20,'D5'!V$11:V$4855,"taip")</f>
        <v>0</v>
      </c>
      <c r="W20" s="256">
        <f>SUMIFS('D5'!$AG$11:$AG$4855,'D5'!$B$11:$B$4855,'A5'!$D20,'D5'!W$11:W$4855,"taip")</f>
        <v>0</v>
      </c>
      <c r="X20" s="256">
        <f>SUMIFS('D5'!$AG$11:$AG$4855,'D5'!$B$11:$B$4855,'A5'!$D20,'D5'!X$11:X$4855,"taip")</f>
        <v>0</v>
      </c>
      <c r="Y20" s="256">
        <f>SUMIFS('D5'!$AG$11:$AG$4855,'D5'!$B$11:$B$4855,'A5'!$D20,'D5'!Y$11:Y$4855,"taip")</f>
        <v>0</v>
      </c>
      <c r="Z20" s="256">
        <f>SUMIFS('D5'!$AG$11:$AG$4855,'D5'!$B$11:$B$4855,'A5'!$D20,'D5'!Z$11:Z$4855,"taip")</f>
        <v>0</v>
      </c>
      <c r="AA20" s="256">
        <f>SUMIFS('D5'!$AG$11:$AG$4855,'D5'!$B$11:$B$4855,'A5'!$D20,'D5'!AA$11:AA$4855,"taip")</f>
        <v>0</v>
      </c>
      <c r="AB20" s="256">
        <f>SUMIFS('D5'!$AG$11:$AG$4855,'D5'!$B$11:$B$4855,'A5'!$D20,'D5'!AB$11:AB$4855,"taip")</f>
        <v>0</v>
      </c>
      <c r="AC20" s="256">
        <f>SUMIFS('D5'!$AG$11:$AG$4855,'D5'!$B$11:$B$4855,'A5'!$D20,'D5'!AC$11:AC$4855,"taip")</f>
        <v>0</v>
      </c>
    </row>
    <row r="21" spans="1:29" x14ac:dyDescent="0.3">
      <c r="A21" s="13" t="s">
        <v>42</v>
      </c>
      <c r="B21" s="197">
        <f>'VPS1'!C23</f>
        <v>0</v>
      </c>
      <c r="C21" s="252">
        <f>'VPS1'!D23</f>
        <v>0</v>
      </c>
      <c r="D21" s="54">
        <f>'VPS1'!J23</f>
        <v>0</v>
      </c>
      <c r="E21" s="199">
        <f>'VPS1'!F23</f>
        <v>0</v>
      </c>
      <c r="F21" s="256">
        <f>COUNTIFS('D5'!$B$11:$B$4855,'A5'!$D21,'D5'!R$11:R$4855,"taip")</f>
        <v>0</v>
      </c>
      <c r="G21" s="256">
        <f>COUNTIFS('D5'!$B$11:$B$4855,'A5'!$D21,'D5'!S$11:S$4855,"taip")</f>
        <v>0</v>
      </c>
      <c r="H21" s="256">
        <f>COUNTIFS('D5'!$B$11:$B$4855,'A5'!$D21,'D5'!T$11:T$4855,"taip")</f>
        <v>0</v>
      </c>
      <c r="I21" s="256">
        <f>COUNTIFS('D5'!$B$11:$B$4855,'A5'!$D21,'D5'!U$11:U$4855,"taip")</f>
        <v>0</v>
      </c>
      <c r="J21" s="256">
        <f>COUNTIFS('D5'!$B$11:$B$4855,'A5'!$D21,'D5'!V$11:V$4855,"taip")</f>
        <v>0</v>
      </c>
      <c r="K21" s="256">
        <f>COUNTIFS('D5'!$B$11:$B$4855,'A5'!$D21,'D5'!W$11:W$4855,"taip")</f>
        <v>0</v>
      </c>
      <c r="L21" s="256">
        <f>COUNTIFS('D5'!$B$11:$B$4855,'A5'!$D21,'D5'!X$11:X$4855,"taip")</f>
        <v>0</v>
      </c>
      <c r="M21" s="256">
        <f>COUNTIFS('D5'!$B$11:$B$4855,'A5'!$D21,'D5'!Y$11:Y$4855,"taip")</f>
        <v>0</v>
      </c>
      <c r="N21" s="256">
        <f>COUNTIFS('D5'!$B$11:$B$4855,'A5'!$D21,'D5'!Z$11:Z$4855,"taip")</f>
        <v>0</v>
      </c>
      <c r="O21" s="256">
        <f>COUNTIFS('D5'!$B$11:$B$4855,'A5'!$D21,'D5'!AA$11:AA$4855,"taip")</f>
        <v>0</v>
      </c>
      <c r="P21" s="256">
        <f>COUNTIFS('D5'!$B$11:$B$4855,'A5'!$D21,'D5'!AB$11:AB$4855,"taip")</f>
        <v>0</v>
      </c>
      <c r="Q21" s="256">
        <f>COUNTIFS('D5'!$B$11:$B$4855,'A5'!$D21,'D5'!AC$11:AC$4855,"taip")</f>
        <v>0</v>
      </c>
      <c r="R21" s="256">
        <f>SUMIFS('D5'!$AG$11:$AG$4855,'D5'!$B$11:$B$4855,'A5'!$D21,'D5'!R$11:R$4855,"taip")</f>
        <v>0</v>
      </c>
      <c r="S21" s="256">
        <f>SUMIFS('D5'!$AG$11:$AG$4855,'D5'!$B$11:$B$4855,'A5'!$D21,'D5'!S$11:S$4855,"taip")</f>
        <v>0</v>
      </c>
      <c r="T21" s="256">
        <f>SUMIFS('D5'!$AG$11:$AG$4855,'D5'!$B$11:$B$4855,'A5'!$D21,'D5'!T$11:T$4855,"taip")</f>
        <v>0</v>
      </c>
      <c r="U21" s="256">
        <f>SUMIFS('D5'!$AG$11:$AG$4855,'D5'!$B$11:$B$4855,'A5'!$D21,'D5'!U$11:U$4855,"taip")</f>
        <v>0</v>
      </c>
      <c r="V21" s="256">
        <f>SUMIFS('D5'!$AG$11:$AG$4855,'D5'!$B$11:$B$4855,'A5'!$D21,'D5'!V$11:V$4855,"taip")</f>
        <v>0</v>
      </c>
      <c r="W21" s="256">
        <f>SUMIFS('D5'!$AG$11:$AG$4855,'D5'!$B$11:$B$4855,'A5'!$D21,'D5'!W$11:W$4855,"taip")</f>
        <v>0</v>
      </c>
      <c r="X21" s="256">
        <f>SUMIFS('D5'!$AG$11:$AG$4855,'D5'!$B$11:$B$4855,'A5'!$D21,'D5'!X$11:X$4855,"taip")</f>
        <v>0</v>
      </c>
      <c r="Y21" s="256">
        <f>SUMIFS('D5'!$AG$11:$AG$4855,'D5'!$B$11:$B$4855,'A5'!$D21,'D5'!Y$11:Y$4855,"taip")</f>
        <v>0</v>
      </c>
      <c r="Z21" s="256">
        <f>SUMIFS('D5'!$AG$11:$AG$4855,'D5'!$B$11:$B$4855,'A5'!$D21,'D5'!Z$11:Z$4855,"taip")</f>
        <v>0</v>
      </c>
      <c r="AA21" s="256">
        <f>SUMIFS('D5'!$AG$11:$AG$4855,'D5'!$B$11:$B$4855,'A5'!$D21,'D5'!AA$11:AA$4855,"taip")</f>
        <v>0</v>
      </c>
      <c r="AB21" s="256">
        <f>SUMIFS('D5'!$AG$11:$AG$4855,'D5'!$B$11:$B$4855,'A5'!$D21,'D5'!AB$11:AB$4855,"taip")</f>
        <v>0</v>
      </c>
      <c r="AC21" s="256">
        <f>SUMIFS('D5'!$AG$11:$AG$4855,'D5'!$B$11:$B$4855,'A5'!$D21,'D5'!AC$11:AC$4855,"taip")</f>
        <v>0</v>
      </c>
    </row>
    <row r="22" spans="1:29" x14ac:dyDescent="0.3">
      <c r="A22" s="13" t="s">
        <v>43</v>
      </c>
      <c r="B22" s="197">
        <f>'VPS1'!C24</f>
        <v>0</v>
      </c>
      <c r="C22" s="252">
        <f>'VPS1'!D24</f>
        <v>0</v>
      </c>
      <c r="D22" s="54">
        <f>'VPS1'!J24</f>
        <v>0</v>
      </c>
      <c r="E22" s="199">
        <f>'VPS1'!F24</f>
        <v>0</v>
      </c>
      <c r="F22" s="256">
        <f>COUNTIFS('D5'!$B$11:$B$4855,'A5'!$D22,'D5'!R$11:R$4855,"taip")</f>
        <v>0</v>
      </c>
      <c r="G22" s="256">
        <f>COUNTIFS('D5'!$B$11:$B$4855,'A5'!$D22,'D5'!S$11:S$4855,"taip")</f>
        <v>0</v>
      </c>
      <c r="H22" s="256">
        <f>COUNTIFS('D5'!$B$11:$B$4855,'A5'!$D22,'D5'!T$11:T$4855,"taip")</f>
        <v>0</v>
      </c>
      <c r="I22" s="256">
        <f>COUNTIFS('D5'!$B$11:$B$4855,'A5'!$D22,'D5'!U$11:U$4855,"taip")</f>
        <v>0</v>
      </c>
      <c r="J22" s="256">
        <f>COUNTIFS('D5'!$B$11:$B$4855,'A5'!$D22,'D5'!V$11:V$4855,"taip")</f>
        <v>0</v>
      </c>
      <c r="K22" s="256">
        <f>COUNTIFS('D5'!$B$11:$B$4855,'A5'!$D22,'D5'!W$11:W$4855,"taip")</f>
        <v>0</v>
      </c>
      <c r="L22" s="256">
        <f>COUNTIFS('D5'!$B$11:$B$4855,'A5'!$D22,'D5'!X$11:X$4855,"taip")</f>
        <v>0</v>
      </c>
      <c r="M22" s="256">
        <f>COUNTIFS('D5'!$B$11:$B$4855,'A5'!$D22,'D5'!Y$11:Y$4855,"taip")</f>
        <v>0</v>
      </c>
      <c r="N22" s="256">
        <f>COUNTIFS('D5'!$B$11:$B$4855,'A5'!$D22,'D5'!Z$11:Z$4855,"taip")</f>
        <v>0</v>
      </c>
      <c r="O22" s="256">
        <f>COUNTIFS('D5'!$B$11:$B$4855,'A5'!$D22,'D5'!AA$11:AA$4855,"taip")</f>
        <v>0</v>
      </c>
      <c r="P22" s="256">
        <f>COUNTIFS('D5'!$B$11:$B$4855,'A5'!$D22,'D5'!AB$11:AB$4855,"taip")</f>
        <v>0</v>
      </c>
      <c r="Q22" s="256">
        <f>COUNTIFS('D5'!$B$11:$B$4855,'A5'!$D22,'D5'!AC$11:AC$4855,"taip")</f>
        <v>0</v>
      </c>
      <c r="R22" s="256">
        <f>SUMIFS('D5'!$AG$11:$AG$4855,'D5'!$B$11:$B$4855,'A5'!$D22,'D5'!R$11:R$4855,"taip")</f>
        <v>0</v>
      </c>
      <c r="S22" s="256">
        <f>SUMIFS('D5'!$AG$11:$AG$4855,'D5'!$B$11:$B$4855,'A5'!$D22,'D5'!S$11:S$4855,"taip")</f>
        <v>0</v>
      </c>
      <c r="T22" s="256">
        <f>SUMIFS('D5'!$AG$11:$AG$4855,'D5'!$B$11:$B$4855,'A5'!$D22,'D5'!T$11:T$4855,"taip")</f>
        <v>0</v>
      </c>
      <c r="U22" s="256">
        <f>SUMIFS('D5'!$AG$11:$AG$4855,'D5'!$B$11:$B$4855,'A5'!$D22,'D5'!U$11:U$4855,"taip")</f>
        <v>0</v>
      </c>
      <c r="V22" s="256">
        <f>SUMIFS('D5'!$AG$11:$AG$4855,'D5'!$B$11:$B$4855,'A5'!$D22,'D5'!V$11:V$4855,"taip")</f>
        <v>0</v>
      </c>
      <c r="W22" s="256">
        <f>SUMIFS('D5'!$AG$11:$AG$4855,'D5'!$B$11:$B$4855,'A5'!$D22,'D5'!W$11:W$4855,"taip")</f>
        <v>0</v>
      </c>
      <c r="X22" s="256">
        <f>SUMIFS('D5'!$AG$11:$AG$4855,'D5'!$B$11:$B$4855,'A5'!$D22,'D5'!X$11:X$4855,"taip")</f>
        <v>0</v>
      </c>
      <c r="Y22" s="256">
        <f>SUMIFS('D5'!$AG$11:$AG$4855,'D5'!$B$11:$B$4855,'A5'!$D22,'D5'!Y$11:Y$4855,"taip")</f>
        <v>0</v>
      </c>
      <c r="Z22" s="256">
        <f>SUMIFS('D5'!$AG$11:$AG$4855,'D5'!$B$11:$B$4855,'A5'!$D22,'D5'!Z$11:Z$4855,"taip")</f>
        <v>0</v>
      </c>
      <c r="AA22" s="256">
        <f>SUMIFS('D5'!$AG$11:$AG$4855,'D5'!$B$11:$B$4855,'A5'!$D22,'D5'!AA$11:AA$4855,"taip")</f>
        <v>0</v>
      </c>
      <c r="AB22" s="256">
        <f>SUMIFS('D5'!$AG$11:$AG$4855,'D5'!$B$11:$B$4855,'A5'!$D22,'D5'!AB$11:AB$4855,"taip")</f>
        <v>0</v>
      </c>
      <c r="AC22" s="256">
        <f>SUMIFS('D5'!$AG$11:$AG$4855,'D5'!$B$11:$B$4855,'A5'!$D22,'D5'!AC$11:AC$4855,"taip")</f>
        <v>0</v>
      </c>
    </row>
    <row r="23" spans="1:29" x14ac:dyDescent="0.3">
      <c r="A23" s="13" t="s">
        <v>44</v>
      </c>
      <c r="B23" s="197">
        <f>'VPS1'!C25</f>
        <v>0</v>
      </c>
      <c r="C23" s="252">
        <f>'VPS1'!D25</f>
        <v>0</v>
      </c>
      <c r="D23" s="54">
        <f>'VPS1'!J25</f>
        <v>0</v>
      </c>
      <c r="E23" s="199">
        <f>'VPS1'!F25</f>
        <v>0</v>
      </c>
      <c r="F23" s="256">
        <f>COUNTIFS('D5'!$B$11:$B$4855,'A5'!$D23,'D5'!R$11:R$4855,"taip")</f>
        <v>0</v>
      </c>
      <c r="G23" s="256">
        <f>COUNTIFS('D5'!$B$11:$B$4855,'A5'!$D23,'D5'!S$11:S$4855,"taip")</f>
        <v>0</v>
      </c>
      <c r="H23" s="256">
        <f>COUNTIFS('D5'!$B$11:$B$4855,'A5'!$D23,'D5'!T$11:T$4855,"taip")</f>
        <v>0</v>
      </c>
      <c r="I23" s="256">
        <f>COUNTIFS('D5'!$B$11:$B$4855,'A5'!$D23,'D5'!U$11:U$4855,"taip")</f>
        <v>0</v>
      </c>
      <c r="J23" s="256">
        <f>COUNTIFS('D5'!$B$11:$B$4855,'A5'!$D23,'D5'!V$11:V$4855,"taip")</f>
        <v>0</v>
      </c>
      <c r="K23" s="256">
        <f>COUNTIFS('D5'!$B$11:$B$4855,'A5'!$D23,'D5'!W$11:W$4855,"taip")</f>
        <v>0</v>
      </c>
      <c r="L23" s="256">
        <f>COUNTIFS('D5'!$B$11:$B$4855,'A5'!$D23,'D5'!X$11:X$4855,"taip")</f>
        <v>0</v>
      </c>
      <c r="M23" s="256">
        <f>COUNTIFS('D5'!$B$11:$B$4855,'A5'!$D23,'D5'!Y$11:Y$4855,"taip")</f>
        <v>0</v>
      </c>
      <c r="N23" s="256">
        <f>COUNTIFS('D5'!$B$11:$B$4855,'A5'!$D23,'D5'!Z$11:Z$4855,"taip")</f>
        <v>0</v>
      </c>
      <c r="O23" s="256">
        <f>COUNTIFS('D5'!$B$11:$B$4855,'A5'!$D23,'D5'!AA$11:AA$4855,"taip")</f>
        <v>0</v>
      </c>
      <c r="P23" s="256">
        <f>COUNTIFS('D5'!$B$11:$B$4855,'A5'!$D23,'D5'!AB$11:AB$4855,"taip")</f>
        <v>0</v>
      </c>
      <c r="Q23" s="256">
        <f>COUNTIFS('D5'!$B$11:$B$4855,'A5'!$D23,'D5'!AC$11:AC$4855,"taip")</f>
        <v>0</v>
      </c>
      <c r="R23" s="256">
        <f>SUMIFS('D5'!$AG$11:$AG$4855,'D5'!$B$11:$B$4855,'A5'!$D23,'D5'!R$11:R$4855,"taip")</f>
        <v>0</v>
      </c>
      <c r="S23" s="256">
        <f>SUMIFS('D5'!$AG$11:$AG$4855,'D5'!$B$11:$B$4855,'A5'!$D23,'D5'!S$11:S$4855,"taip")</f>
        <v>0</v>
      </c>
      <c r="T23" s="256">
        <f>SUMIFS('D5'!$AG$11:$AG$4855,'D5'!$B$11:$B$4855,'A5'!$D23,'D5'!T$11:T$4855,"taip")</f>
        <v>0</v>
      </c>
      <c r="U23" s="256">
        <f>SUMIFS('D5'!$AG$11:$AG$4855,'D5'!$B$11:$B$4855,'A5'!$D23,'D5'!U$11:U$4855,"taip")</f>
        <v>0</v>
      </c>
      <c r="V23" s="256">
        <f>SUMIFS('D5'!$AG$11:$AG$4855,'D5'!$B$11:$B$4855,'A5'!$D23,'D5'!V$11:V$4855,"taip")</f>
        <v>0</v>
      </c>
      <c r="W23" s="256">
        <f>SUMIFS('D5'!$AG$11:$AG$4855,'D5'!$B$11:$B$4855,'A5'!$D23,'D5'!W$11:W$4855,"taip")</f>
        <v>0</v>
      </c>
      <c r="X23" s="256">
        <f>SUMIFS('D5'!$AG$11:$AG$4855,'D5'!$B$11:$B$4855,'A5'!$D23,'D5'!X$11:X$4855,"taip")</f>
        <v>0</v>
      </c>
      <c r="Y23" s="256">
        <f>SUMIFS('D5'!$AG$11:$AG$4855,'D5'!$B$11:$B$4855,'A5'!$D23,'D5'!Y$11:Y$4855,"taip")</f>
        <v>0</v>
      </c>
      <c r="Z23" s="256">
        <f>SUMIFS('D5'!$AG$11:$AG$4855,'D5'!$B$11:$B$4855,'A5'!$D23,'D5'!Z$11:Z$4855,"taip")</f>
        <v>0</v>
      </c>
      <c r="AA23" s="256">
        <f>SUMIFS('D5'!$AG$11:$AG$4855,'D5'!$B$11:$B$4855,'A5'!$D23,'D5'!AA$11:AA$4855,"taip")</f>
        <v>0</v>
      </c>
      <c r="AB23" s="256">
        <f>SUMIFS('D5'!$AG$11:$AG$4855,'D5'!$B$11:$B$4855,'A5'!$D23,'D5'!AB$11:AB$4855,"taip")</f>
        <v>0</v>
      </c>
      <c r="AC23" s="256">
        <f>SUMIFS('D5'!$AG$11:$AG$4855,'D5'!$B$11:$B$4855,'A5'!$D23,'D5'!AC$11:AC$4855,"taip")</f>
        <v>0</v>
      </c>
    </row>
    <row r="24" spans="1:29" x14ac:dyDescent="0.3">
      <c r="A24" s="13" t="s">
        <v>45</v>
      </c>
      <c r="B24" s="197">
        <f>'VPS1'!C26</f>
        <v>0</v>
      </c>
      <c r="C24" s="252">
        <f>'VPS1'!D26</f>
        <v>0</v>
      </c>
      <c r="D24" s="54">
        <f>'VPS1'!J26</f>
        <v>0</v>
      </c>
      <c r="E24" s="199">
        <f>'VPS1'!F26</f>
        <v>0</v>
      </c>
      <c r="F24" s="256">
        <f>COUNTIFS('D5'!$B$11:$B$4855,'A5'!$D24,'D5'!R$11:R$4855,"taip")</f>
        <v>0</v>
      </c>
      <c r="G24" s="256">
        <f>COUNTIFS('D5'!$B$11:$B$4855,'A5'!$D24,'D5'!S$11:S$4855,"taip")</f>
        <v>0</v>
      </c>
      <c r="H24" s="256">
        <f>COUNTIFS('D5'!$B$11:$B$4855,'A5'!$D24,'D5'!T$11:T$4855,"taip")</f>
        <v>0</v>
      </c>
      <c r="I24" s="256">
        <f>COUNTIFS('D5'!$B$11:$B$4855,'A5'!$D24,'D5'!U$11:U$4855,"taip")</f>
        <v>0</v>
      </c>
      <c r="J24" s="256">
        <f>COUNTIFS('D5'!$B$11:$B$4855,'A5'!$D24,'D5'!V$11:V$4855,"taip")</f>
        <v>0</v>
      </c>
      <c r="K24" s="256">
        <f>COUNTIFS('D5'!$B$11:$B$4855,'A5'!$D24,'D5'!W$11:W$4855,"taip")</f>
        <v>0</v>
      </c>
      <c r="L24" s="256">
        <f>COUNTIFS('D5'!$B$11:$B$4855,'A5'!$D24,'D5'!X$11:X$4855,"taip")</f>
        <v>0</v>
      </c>
      <c r="M24" s="256">
        <f>COUNTIFS('D5'!$B$11:$B$4855,'A5'!$D24,'D5'!Y$11:Y$4855,"taip")</f>
        <v>0</v>
      </c>
      <c r="N24" s="256">
        <f>COUNTIFS('D5'!$B$11:$B$4855,'A5'!$D24,'D5'!Z$11:Z$4855,"taip")</f>
        <v>0</v>
      </c>
      <c r="O24" s="256">
        <f>COUNTIFS('D5'!$B$11:$B$4855,'A5'!$D24,'D5'!AA$11:AA$4855,"taip")</f>
        <v>0</v>
      </c>
      <c r="P24" s="256">
        <f>COUNTIFS('D5'!$B$11:$B$4855,'A5'!$D24,'D5'!AB$11:AB$4855,"taip")</f>
        <v>0</v>
      </c>
      <c r="Q24" s="256">
        <f>COUNTIFS('D5'!$B$11:$B$4855,'A5'!$D24,'D5'!AC$11:AC$4855,"taip")</f>
        <v>0</v>
      </c>
      <c r="R24" s="256">
        <f>SUMIFS('D5'!$AG$11:$AG$4855,'D5'!$B$11:$B$4855,'A5'!$D24,'D5'!R$11:R$4855,"taip")</f>
        <v>0</v>
      </c>
      <c r="S24" s="256">
        <f>SUMIFS('D5'!$AG$11:$AG$4855,'D5'!$B$11:$B$4855,'A5'!$D24,'D5'!S$11:S$4855,"taip")</f>
        <v>0</v>
      </c>
      <c r="T24" s="256">
        <f>SUMIFS('D5'!$AG$11:$AG$4855,'D5'!$B$11:$B$4855,'A5'!$D24,'D5'!T$11:T$4855,"taip")</f>
        <v>0</v>
      </c>
      <c r="U24" s="256">
        <f>SUMIFS('D5'!$AG$11:$AG$4855,'D5'!$B$11:$B$4855,'A5'!$D24,'D5'!U$11:U$4855,"taip")</f>
        <v>0</v>
      </c>
      <c r="V24" s="256">
        <f>SUMIFS('D5'!$AG$11:$AG$4855,'D5'!$B$11:$B$4855,'A5'!$D24,'D5'!V$11:V$4855,"taip")</f>
        <v>0</v>
      </c>
      <c r="W24" s="256">
        <f>SUMIFS('D5'!$AG$11:$AG$4855,'D5'!$B$11:$B$4855,'A5'!$D24,'D5'!W$11:W$4855,"taip")</f>
        <v>0</v>
      </c>
      <c r="X24" s="256">
        <f>SUMIFS('D5'!$AG$11:$AG$4855,'D5'!$B$11:$B$4855,'A5'!$D24,'D5'!X$11:X$4855,"taip")</f>
        <v>0</v>
      </c>
      <c r="Y24" s="256">
        <f>SUMIFS('D5'!$AG$11:$AG$4855,'D5'!$B$11:$B$4855,'A5'!$D24,'D5'!Y$11:Y$4855,"taip")</f>
        <v>0</v>
      </c>
      <c r="Z24" s="256">
        <f>SUMIFS('D5'!$AG$11:$AG$4855,'D5'!$B$11:$B$4855,'A5'!$D24,'D5'!Z$11:Z$4855,"taip")</f>
        <v>0</v>
      </c>
      <c r="AA24" s="256">
        <f>SUMIFS('D5'!$AG$11:$AG$4855,'D5'!$B$11:$B$4855,'A5'!$D24,'D5'!AA$11:AA$4855,"taip")</f>
        <v>0</v>
      </c>
      <c r="AB24" s="256">
        <f>SUMIFS('D5'!$AG$11:$AG$4855,'D5'!$B$11:$B$4855,'A5'!$D24,'D5'!AB$11:AB$4855,"taip")</f>
        <v>0</v>
      </c>
      <c r="AC24" s="256">
        <f>SUMIFS('D5'!$AG$11:$AG$4855,'D5'!$B$11:$B$4855,'A5'!$D24,'D5'!AC$11:AC$4855,"taip")</f>
        <v>0</v>
      </c>
    </row>
    <row r="25" spans="1:29" x14ac:dyDescent="0.3">
      <c r="A25" s="13" t="s">
        <v>46</v>
      </c>
      <c r="B25" s="197">
        <f>'VPS1'!C27</f>
        <v>0</v>
      </c>
      <c r="C25" s="252">
        <f>'VPS1'!D27</f>
        <v>0</v>
      </c>
      <c r="D25" s="54">
        <f>'VPS1'!J27</f>
        <v>0</v>
      </c>
      <c r="E25" s="199">
        <f>'VPS1'!F27</f>
        <v>0</v>
      </c>
      <c r="F25" s="256">
        <f>COUNTIFS('D5'!$B$11:$B$4855,'A5'!$D25,'D5'!R$11:R$4855,"taip")</f>
        <v>0</v>
      </c>
      <c r="G25" s="256">
        <f>COUNTIFS('D5'!$B$11:$B$4855,'A5'!$D25,'D5'!S$11:S$4855,"taip")</f>
        <v>0</v>
      </c>
      <c r="H25" s="256">
        <f>COUNTIFS('D5'!$B$11:$B$4855,'A5'!$D25,'D5'!T$11:T$4855,"taip")</f>
        <v>0</v>
      </c>
      <c r="I25" s="256">
        <f>COUNTIFS('D5'!$B$11:$B$4855,'A5'!$D25,'D5'!U$11:U$4855,"taip")</f>
        <v>0</v>
      </c>
      <c r="J25" s="256">
        <f>COUNTIFS('D5'!$B$11:$B$4855,'A5'!$D25,'D5'!V$11:V$4855,"taip")</f>
        <v>0</v>
      </c>
      <c r="K25" s="256">
        <f>COUNTIFS('D5'!$B$11:$B$4855,'A5'!$D25,'D5'!W$11:W$4855,"taip")</f>
        <v>0</v>
      </c>
      <c r="L25" s="256">
        <f>COUNTIFS('D5'!$B$11:$B$4855,'A5'!$D25,'D5'!X$11:X$4855,"taip")</f>
        <v>0</v>
      </c>
      <c r="M25" s="256">
        <f>COUNTIFS('D5'!$B$11:$B$4855,'A5'!$D25,'D5'!Y$11:Y$4855,"taip")</f>
        <v>0</v>
      </c>
      <c r="N25" s="256">
        <f>COUNTIFS('D5'!$B$11:$B$4855,'A5'!$D25,'D5'!Z$11:Z$4855,"taip")</f>
        <v>0</v>
      </c>
      <c r="O25" s="256">
        <f>COUNTIFS('D5'!$B$11:$B$4855,'A5'!$D25,'D5'!AA$11:AA$4855,"taip")</f>
        <v>0</v>
      </c>
      <c r="P25" s="256">
        <f>COUNTIFS('D5'!$B$11:$B$4855,'A5'!$D25,'D5'!AB$11:AB$4855,"taip")</f>
        <v>0</v>
      </c>
      <c r="Q25" s="256">
        <f>COUNTIFS('D5'!$B$11:$B$4855,'A5'!$D25,'D5'!AC$11:AC$4855,"taip")</f>
        <v>0</v>
      </c>
      <c r="R25" s="256">
        <f>SUMIFS('D5'!$AG$11:$AG$4855,'D5'!$B$11:$B$4855,'A5'!$D25,'D5'!R$11:R$4855,"taip")</f>
        <v>0</v>
      </c>
      <c r="S25" s="256">
        <f>SUMIFS('D5'!$AG$11:$AG$4855,'D5'!$B$11:$B$4855,'A5'!$D25,'D5'!S$11:S$4855,"taip")</f>
        <v>0</v>
      </c>
      <c r="T25" s="256">
        <f>SUMIFS('D5'!$AG$11:$AG$4855,'D5'!$B$11:$B$4855,'A5'!$D25,'D5'!T$11:T$4855,"taip")</f>
        <v>0</v>
      </c>
      <c r="U25" s="256">
        <f>SUMIFS('D5'!$AG$11:$AG$4855,'D5'!$B$11:$B$4855,'A5'!$D25,'D5'!U$11:U$4855,"taip")</f>
        <v>0</v>
      </c>
      <c r="V25" s="256">
        <f>SUMIFS('D5'!$AG$11:$AG$4855,'D5'!$B$11:$B$4855,'A5'!$D25,'D5'!V$11:V$4855,"taip")</f>
        <v>0</v>
      </c>
      <c r="W25" s="256">
        <f>SUMIFS('D5'!$AG$11:$AG$4855,'D5'!$B$11:$B$4855,'A5'!$D25,'D5'!W$11:W$4855,"taip")</f>
        <v>0</v>
      </c>
      <c r="X25" s="256">
        <f>SUMIFS('D5'!$AG$11:$AG$4855,'D5'!$B$11:$B$4855,'A5'!$D25,'D5'!X$11:X$4855,"taip")</f>
        <v>0</v>
      </c>
      <c r="Y25" s="256">
        <f>SUMIFS('D5'!$AG$11:$AG$4855,'D5'!$B$11:$B$4855,'A5'!$D25,'D5'!Y$11:Y$4855,"taip")</f>
        <v>0</v>
      </c>
      <c r="Z25" s="256">
        <f>SUMIFS('D5'!$AG$11:$AG$4855,'D5'!$B$11:$B$4855,'A5'!$D25,'D5'!Z$11:Z$4855,"taip")</f>
        <v>0</v>
      </c>
      <c r="AA25" s="256">
        <f>SUMIFS('D5'!$AG$11:$AG$4855,'D5'!$B$11:$B$4855,'A5'!$D25,'D5'!AA$11:AA$4855,"taip")</f>
        <v>0</v>
      </c>
      <c r="AB25" s="256">
        <f>SUMIFS('D5'!$AG$11:$AG$4855,'D5'!$B$11:$B$4855,'A5'!$D25,'D5'!AB$11:AB$4855,"taip")</f>
        <v>0</v>
      </c>
      <c r="AC25" s="256">
        <f>SUMIFS('D5'!$AG$11:$AG$4855,'D5'!$B$11:$B$4855,'A5'!$D25,'D5'!AC$11:AC$4855,"taip")</f>
        <v>0</v>
      </c>
    </row>
    <row r="26" spans="1:29" x14ac:dyDescent="0.3">
      <c r="A26" s="13" t="s">
        <v>47</v>
      </c>
      <c r="B26" s="197">
        <f>'VPS1'!C28</f>
        <v>0</v>
      </c>
      <c r="C26" s="252">
        <f>'VPS1'!D28</f>
        <v>0</v>
      </c>
      <c r="D26" s="54">
        <f>'VPS1'!J28</f>
        <v>0</v>
      </c>
      <c r="E26" s="199">
        <f>'VPS1'!F28</f>
        <v>0</v>
      </c>
      <c r="F26" s="256">
        <f>COUNTIFS('D5'!$B$11:$B$4855,'A5'!$D26,'D5'!R$11:R$4855,"taip")</f>
        <v>0</v>
      </c>
      <c r="G26" s="256">
        <f>COUNTIFS('D5'!$B$11:$B$4855,'A5'!$D26,'D5'!S$11:S$4855,"taip")</f>
        <v>0</v>
      </c>
      <c r="H26" s="256">
        <f>COUNTIFS('D5'!$B$11:$B$4855,'A5'!$D26,'D5'!T$11:T$4855,"taip")</f>
        <v>0</v>
      </c>
      <c r="I26" s="256">
        <f>COUNTIFS('D5'!$B$11:$B$4855,'A5'!$D26,'D5'!U$11:U$4855,"taip")</f>
        <v>0</v>
      </c>
      <c r="J26" s="256">
        <f>COUNTIFS('D5'!$B$11:$B$4855,'A5'!$D26,'D5'!V$11:V$4855,"taip")</f>
        <v>0</v>
      </c>
      <c r="K26" s="256">
        <f>COUNTIFS('D5'!$B$11:$B$4855,'A5'!$D26,'D5'!W$11:W$4855,"taip")</f>
        <v>0</v>
      </c>
      <c r="L26" s="256">
        <f>COUNTIFS('D5'!$B$11:$B$4855,'A5'!$D26,'D5'!X$11:X$4855,"taip")</f>
        <v>0</v>
      </c>
      <c r="M26" s="256">
        <f>COUNTIFS('D5'!$B$11:$B$4855,'A5'!$D26,'D5'!Y$11:Y$4855,"taip")</f>
        <v>0</v>
      </c>
      <c r="N26" s="256">
        <f>COUNTIFS('D5'!$B$11:$B$4855,'A5'!$D26,'D5'!Z$11:Z$4855,"taip")</f>
        <v>0</v>
      </c>
      <c r="O26" s="256">
        <f>COUNTIFS('D5'!$B$11:$B$4855,'A5'!$D26,'D5'!AA$11:AA$4855,"taip")</f>
        <v>0</v>
      </c>
      <c r="P26" s="256">
        <f>COUNTIFS('D5'!$B$11:$B$4855,'A5'!$D26,'D5'!AB$11:AB$4855,"taip")</f>
        <v>0</v>
      </c>
      <c r="Q26" s="256">
        <f>COUNTIFS('D5'!$B$11:$B$4855,'A5'!$D26,'D5'!AC$11:AC$4855,"taip")</f>
        <v>0</v>
      </c>
      <c r="R26" s="256">
        <f>SUMIFS('D5'!$AG$11:$AG$4855,'D5'!$B$11:$B$4855,'A5'!$D26,'D5'!R$11:R$4855,"taip")</f>
        <v>0</v>
      </c>
      <c r="S26" s="256">
        <f>SUMIFS('D5'!$AG$11:$AG$4855,'D5'!$B$11:$B$4855,'A5'!$D26,'D5'!S$11:S$4855,"taip")</f>
        <v>0</v>
      </c>
      <c r="T26" s="256">
        <f>SUMIFS('D5'!$AG$11:$AG$4855,'D5'!$B$11:$B$4855,'A5'!$D26,'D5'!T$11:T$4855,"taip")</f>
        <v>0</v>
      </c>
      <c r="U26" s="256">
        <f>SUMIFS('D5'!$AG$11:$AG$4855,'D5'!$B$11:$B$4855,'A5'!$D26,'D5'!U$11:U$4855,"taip")</f>
        <v>0</v>
      </c>
      <c r="V26" s="256">
        <f>SUMIFS('D5'!$AG$11:$AG$4855,'D5'!$B$11:$B$4855,'A5'!$D26,'D5'!V$11:V$4855,"taip")</f>
        <v>0</v>
      </c>
      <c r="W26" s="256">
        <f>SUMIFS('D5'!$AG$11:$AG$4855,'D5'!$B$11:$B$4855,'A5'!$D26,'D5'!W$11:W$4855,"taip")</f>
        <v>0</v>
      </c>
      <c r="X26" s="256">
        <f>SUMIFS('D5'!$AG$11:$AG$4855,'D5'!$B$11:$B$4855,'A5'!$D26,'D5'!X$11:X$4855,"taip")</f>
        <v>0</v>
      </c>
      <c r="Y26" s="256">
        <f>SUMIFS('D5'!$AG$11:$AG$4855,'D5'!$B$11:$B$4855,'A5'!$D26,'D5'!Y$11:Y$4855,"taip")</f>
        <v>0</v>
      </c>
      <c r="Z26" s="256">
        <f>SUMIFS('D5'!$AG$11:$AG$4855,'D5'!$B$11:$B$4855,'A5'!$D26,'D5'!Z$11:Z$4855,"taip")</f>
        <v>0</v>
      </c>
      <c r="AA26" s="256">
        <f>SUMIFS('D5'!$AG$11:$AG$4855,'D5'!$B$11:$B$4855,'A5'!$D26,'D5'!AA$11:AA$4855,"taip")</f>
        <v>0</v>
      </c>
      <c r="AB26" s="256">
        <f>SUMIFS('D5'!$AG$11:$AG$4855,'D5'!$B$11:$B$4855,'A5'!$D26,'D5'!AB$11:AB$4855,"taip")</f>
        <v>0</v>
      </c>
      <c r="AC26" s="256">
        <f>SUMIFS('D5'!$AG$11:$AG$4855,'D5'!$B$11:$B$4855,'A5'!$D26,'D5'!AC$11:AC$4855,"taip")</f>
        <v>0</v>
      </c>
    </row>
    <row r="27" spans="1:29" x14ac:dyDescent="0.3">
      <c r="A27" s="13" t="s">
        <v>48</v>
      </c>
      <c r="B27" s="197">
        <f>'VPS1'!C29</f>
        <v>0</v>
      </c>
      <c r="C27" s="252">
        <f>'VPS1'!D29</f>
        <v>0</v>
      </c>
      <c r="D27" s="54">
        <f>'VPS1'!J29</f>
        <v>0</v>
      </c>
      <c r="E27" s="199">
        <f>'VPS1'!F29</f>
        <v>0</v>
      </c>
      <c r="F27" s="256">
        <f>COUNTIFS('D5'!$B$11:$B$4855,'A5'!$D27,'D5'!R$11:R$4855,"taip")</f>
        <v>0</v>
      </c>
      <c r="G27" s="256">
        <f>COUNTIFS('D5'!$B$11:$B$4855,'A5'!$D27,'D5'!S$11:S$4855,"taip")</f>
        <v>0</v>
      </c>
      <c r="H27" s="256">
        <f>COUNTIFS('D5'!$B$11:$B$4855,'A5'!$D27,'D5'!T$11:T$4855,"taip")</f>
        <v>0</v>
      </c>
      <c r="I27" s="256">
        <f>COUNTIFS('D5'!$B$11:$B$4855,'A5'!$D27,'D5'!U$11:U$4855,"taip")</f>
        <v>0</v>
      </c>
      <c r="J27" s="256">
        <f>COUNTIFS('D5'!$B$11:$B$4855,'A5'!$D27,'D5'!V$11:V$4855,"taip")</f>
        <v>0</v>
      </c>
      <c r="K27" s="256">
        <f>COUNTIFS('D5'!$B$11:$B$4855,'A5'!$D27,'D5'!W$11:W$4855,"taip")</f>
        <v>0</v>
      </c>
      <c r="L27" s="256">
        <f>COUNTIFS('D5'!$B$11:$B$4855,'A5'!$D27,'D5'!X$11:X$4855,"taip")</f>
        <v>0</v>
      </c>
      <c r="M27" s="256">
        <f>COUNTIFS('D5'!$B$11:$B$4855,'A5'!$D27,'D5'!Y$11:Y$4855,"taip")</f>
        <v>0</v>
      </c>
      <c r="N27" s="256">
        <f>COUNTIFS('D5'!$B$11:$B$4855,'A5'!$D27,'D5'!Z$11:Z$4855,"taip")</f>
        <v>0</v>
      </c>
      <c r="O27" s="256">
        <f>COUNTIFS('D5'!$B$11:$B$4855,'A5'!$D27,'D5'!AA$11:AA$4855,"taip")</f>
        <v>0</v>
      </c>
      <c r="P27" s="256">
        <f>COUNTIFS('D5'!$B$11:$B$4855,'A5'!$D27,'D5'!AB$11:AB$4855,"taip")</f>
        <v>0</v>
      </c>
      <c r="Q27" s="256">
        <f>COUNTIFS('D5'!$B$11:$B$4855,'A5'!$D27,'D5'!AC$11:AC$4855,"taip")</f>
        <v>0</v>
      </c>
      <c r="R27" s="256">
        <f>SUMIFS('D5'!$AG$11:$AG$4855,'D5'!$B$11:$B$4855,'A5'!$D27,'D5'!R$11:R$4855,"taip")</f>
        <v>0</v>
      </c>
      <c r="S27" s="256">
        <f>SUMIFS('D5'!$AG$11:$AG$4855,'D5'!$B$11:$B$4855,'A5'!$D27,'D5'!S$11:S$4855,"taip")</f>
        <v>0</v>
      </c>
      <c r="T27" s="256">
        <f>SUMIFS('D5'!$AG$11:$AG$4855,'D5'!$B$11:$B$4855,'A5'!$D27,'D5'!T$11:T$4855,"taip")</f>
        <v>0</v>
      </c>
      <c r="U27" s="256">
        <f>SUMIFS('D5'!$AG$11:$AG$4855,'D5'!$B$11:$B$4855,'A5'!$D27,'D5'!U$11:U$4855,"taip")</f>
        <v>0</v>
      </c>
      <c r="V27" s="256">
        <f>SUMIFS('D5'!$AG$11:$AG$4855,'D5'!$B$11:$B$4855,'A5'!$D27,'D5'!V$11:V$4855,"taip")</f>
        <v>0</v>
      </c>
      <c r="W27" s="256">
        <f>SUMIFS('D5'!$AG$11:$AG$4855,'D5'!$B$11:$B$4855,'A5'!$D27,'D5'!W$11:W$4855,"taip")</f>
        <v>0</v>
      </c>
      <c r="X27" s="256">
        <f>SUMIFS('D5'!$AG$11:$AG$4855,'D5'!$B$11:$B$4855,'A5'!$D27,'D5'!X$11:X$4855,"taip")</f>
        <v>0</v>
      </c>
      <c r="Y27" s="256">
        <f>SUMIFS('D5'!$AG$11:$AG$4855,'D5'!$B$11:$B$4855,'A5'!$D27,'D5'!Y$11:Y$4855,"taip")</f>
        <v>0</v>
      </c>
      <c r="Z27" s="256">
        <f>SUMIFS('D5'!$AG$11:$AG$4855,'D5'!$B$11:$B$4855,'A5'!$D27,'D5'!Z$11:Z$4855,"taip")</f>
        <v>0</v>
      </c>
      <c r="AA27" s="256">
        <f>SUMIFS('D5'!$AG$11:$AG$4855,'D5'!$B$11:$B$4855,'A5'!$D27,'D5'!AA$11:AA$4855,"taip")</f>
        <v>0</v>
      </c>
      <c r="AB27" s="256">
        <f>SUMIFS('D5'!$AG$11:$AG$4855,'D5'!$B$11:$B$4855,'A5'!$D27,'D5'!AB$11:AB$4855,"taip")</f>
        <v>0</v>
      </c>
      <c r="AC27" s="256">
        <f>SUMIFS('D5'!$AG$11:$AG$4855,'D5'!$B$11:$B$4855,'A5'!$D27,'D5'!AC$11:AC$4855,"taip")</f>
        <v>0</v>
      </c>
    </row>
  </sheetData>
  <phoneticPr fontId="20"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zoomScale="80" zoomScaleNormal="80" workbookViewId="0">
      <selection activeCell="F18" sqref="F18"/>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6" t="s">
        <v>613</v>
      </c>
      <c r="B3" t="s">
        <v>616</v>
      </c>
      <c r="C3" s="277"/>
      <c r="D3" s="277"/>
      <c r="E3" s="277"/>
      <c r="O3" s="277"/>
    </row>
    <row r="4" spans="1:16" ht="18" x14ac:dyDescent="0.35">
      <c r="A4" s="326" t="s">
        <v>615</v>
      </c>
      <c r="B4" t="s">
        <v>624</v>
      </c>
      <c r="C4" s="277"/>
      <c r="D4" s="277"/>
      <c r="E4" s="277"/>
      <c r="O4" s="277"/>
    </row>
    <row r="5" spans="1:16" ht="18" x14ac:dyDescent="0.35">
      <c r="A5" s="326"/>
      <c r="C5" s="277"/>
      <c r="D5" s="277"/>
      <c r="E5" s="277"/>
      <c r="O5" s="277"/>
    </row>
    <row r="6" spans="1:16" ht="15" thickBot="1" x14ac:dyDescent="0.35">
      <c r="B6" s="296"/>
      <c r="C6" s="291">
        <v>2024</v>
      </c>
      <c r="D6" s="291">
        <v>2024</v>
      </c>
      <c r="E6" s="291">
        <v>2025</v>
      </c>
      <c r="F6" s="291">
        <v>2025</v>
      </c>
      <c r="G6" s="291">
        <v>2026</v>
      </c>
      <c r="H6" s="291">
        <v>2026</v>
      </c>
      <c r="I6" s="291">
        <v>2027</v>
      </c>
      <c r="J6" s="291">
        <v>2027</v>
      </c>
      <c r="K6" s="291">
        <v>2028</v>
      </c>
      <c r="L6" s="291">
        <v>2028</v>
      </c>
      <c r="M6" s="291">
        <v>2029</v>
      </c>
      <c r="N6" s="291">
        <v>2029</v>
      </c>
      <c r="O6" s="296"/>
      <c r="P6" s="296"/>
    </row>
    <row r="7" spans="1:16" ht="83.4" customHeight="1" x14ac:dyDescent="0.3">
      <c r="A7" s="302" t="s">
        <v>490</v>
      </c>
      <c r="B7" s="300" t="s">
        <v>544</v>
      </c>
      <c r="C7" s="300" t="s">
        <v>545</v>
      </c>
      <c r="D7" s="300" t="s">
        <v>546</v>
      </c>
      <c r="E7" s="300" t="s">
        <v>547</v>
      </c>
      <c r="F7" s="300" t="s">
        <v>548</v>
      </c>
      <c r="G7" s="300" t="s">
        <v>549</v>
      </c>
      <c r="H7" s="300" t="s">
        <v>550</v>
      </c>
      <c r="I7" s="300" t="s">
        <v>551</v>
      </c>
      <c r="J7" s="300" t="s">
        <v>552</v>
      </c>
      <c r="K7" s="300" t="s">
        <v>553</v>
      </c>
      <c r="L7" s="300" t="s">
        <v>554</v>
      </c>
      <c r="M7" s="300" t="s">
        <v>555</v>
      </c>
      <c r="N7" s="300" t="s">
        <v>556</v>
      </c>
      <c r="O7" s="300" t="s">
        <v>557</v>
      </c>
      <c r="P7" s="301" t="s">
        <v>498</v>
      </c>
    </row>
    <row r="8" spans="1:16" ht="52.95" customHeight="1" x14ac:dyDescent="0.3">
      <c r="A8" s="293"/>
      <c r="B8" s="298" t="s">
        <v>529</v>
      </c>
      <c r="C8" s="298" t="s">
        <v>529</v>
      </c>
      <c r="D8" s="298" t="s">
        <v>529</v>
      </c>
      <c r="E8" s="298" t="s">
        <v>529</v>
      </c>
      <c r="F8" s="298" t="s">
        <v>529</v>
      </c>
      <c r="G8" s="298" t="s">
        <v>529</v>
      </c>
      <c r="H8" s="298" t="s">
        <v>529</v>
      </c>
      <c r="I8" s="298" t="s">
        <v>529</v>
      </c>
      <c r="J8" s="298" t="s">
        <v>529</v>
      </c>
      <c r="K8" s="298" t="s">
        <v>529</v>
      </c>
      <c r="L8" s="298" t="s">
        <v>529</v>
      </c>
      <c r="M8" s="298" t="s">
        <v>529</v>
      </c>
      <c r="N8" s="298" t="s">
        <v>529</v>
      </c>
      <c r="O8" s="299" t="s">
        <v>559</v>
      </c>
      <c r="P8" s="299" t="s">
        <v>559</v>
      </c>
    </row>
    <row r="9" spans="1:16" x14ac:dyDescent="0.3">
      <c r="A9" s="271" t="s">
        <v>543</v>
      </c>
      <c r="B9" s="272">
        <v>26</v>
      </c>
      <c r="C9" s="272">
        <v>1</v>
      </c>
      <c r="D9" s="272">
        <v>0</v>
      </c>
      <c r="E9" s="272"/>
      <c r="F9" s="43"/>
      <c r="G9" s="43"/>
      <c r="H9" s="43"/>
      <c r="I9" s="43"/>
      <c r="J9" s="43"/>
      <c r="K9" s="43"/>
      <c r="L9" s="43"/>
      <c r="M9" s="43"/>
      <c r="N9" s="43"/>
      <c r="O9" s="289">
        <f>B9+C9-D9+E9-F9+G9-H9+I9-J9+K9-L9+M9-N9</f>
        <v>27</v>
      </c>
      <c r="P9" s="297"/>
    </row>
    <row r="10" spans="1:16" x14ac:dyDescent="0.3">
      <c r="A10" s="280" t="s">
        <v>497</v>
      </c>
      <c r="B10" s="292"/>
      <c r="C10" s="292"/>
      <c r="D10" s="292"/>
      <c r="E10" s="292"/>
      <c r="F10" s="292"/>
      <c r="G10" s="292"/>
      <c r="H10" s="292"/>
      <c r="I10" s="292"/>
      <c r="J10" s="292"/>
      <c r="K10" s="292"/>
      <c r="L10" s="292"/>
      <c r="M10" s="292"/>
      <c r="N10" s="292"/>
      <c r="O10" s="303"/>
      <c r="P10" s="303"/>
    </row>
    <row r="11" spans="1:16" x14ac:dyDescent="0.3">
      <c r="A11" s="273" t="s">
        <v>499</v>
      </c>
      <c r="B11" s="274">
        <v>1</v>
      </c>
      <c r="C11" s="274">
        <v>0</v>
      </c>
      <c r="D11" s="274">
        <v>0</v>
      </c>
      <c r="E11" s="274">
        <v>0</v>
      </c>
      <c r="F11" s="274">
        <v>0</v>
      </c>
      <c r="G11" s="274"/>
      <c r="H11" s="274"/>
      <c r="I11" s="274"/>
      <c r="J11" s="274"/>
      <c r="K11" s="274"/>
      <c r="L11" s="274"/>
      <c r="M11" s="274"/>
      <c r="N11" s="274"/>
      <c r="O11" s="289">
        <f t="shared" ref="O11:O15" si="0">B11+C11-D11+E11-F11+G11-H11+I11-J11+K11-L11+M11-N11</f>
        <v>1</v>
      </c>
      <c r="P11" s="297">
        <f>O11/$O$9*100</f>
        <v>3.7037037037037033</v>
      </c>
    </row>
    <row r="12" spans="1:16" x14ac:dyDescent="0.3">
      <c r="A12" s="273" t="s">
        <v>500</v>
      </c>
      <c r="B12" s="274">
        <v>7</v>
      </c>
      <c r="C12" s="274">
        <v>1</v>
      </c>
      <c r="D12" s="274">
        <v>0</v>
      </c>
      <c r="E12" s="274">
        <v>0</v>
      </c>
      <c r="F12" s="274">
        <v>0</v>
      </c>
      <c r="G12" s="274"/>
      <c r="H12" s="274"/>
      <c r="I12" s="274"/>
      <c r="J12" s="274"/>
      <c r="K12" s="274"/>
      <c r="L12" s="274"/>
      <c r="M12" s="274"/>
      <c r="N12" s="274"/>
      <c r="O12" s="289">
        <f t="shared" si="0"/>
        <v>8</v>
      </c>
      <c r="P12" s="297">
        <f t="shared" ref="P12:P15" si="1">O12/$O$9*100</f>
        <v>29.629629629629626</v>
      </c>
    </row>
    <row r="13" spans="1:16" x14ac:dyDescent="0.3">
      <c r="A13" s="273" t="s">
        <v>501</v>
      </c>
      <c r="B13" s="274">
        <v>18</v>
      </c>
      <c r="C13" s="274">
        <v>0</v>
      </c>
      <c r="D13" s="274">
        <v>0</v>
      </c>
      <c r="E13" s="274">
        <v>0</v>
      </c>
      <c r="F13" s="274">
        <v>0</v>
      </c>
      <c r="G13" s="274"/>
      <c r="H13" s="274"/>
      <c r="I13" s="274"/>
      <c r="J13" s="274"/>
      <c r="K13" s="274"/>
      <c r="L13" s="274"/>
      <c r="M13" s="274"/>
      <c r="N13" s="274"/>
      <c r="O13" s="289">
        <f t="shared" si="0"/>
        <v>18</v>
      </c>
      <c r="P13" s="297">
        <f t="shared" si="1"/>
        <v>66.666666666666657</v>
      </c>
    </row>
    <row r="14" spans="1:16" x14ac:dyDescent="0.3">
      <c r="A14" s="273" t="s">
        <v>294</v>
      </c>
      <c r="B14" s="274">
        <v>0</v>
      </c>
      <c r="C14" s="274">
        <v>0</v>
      </c>
      <c r="D14" s="274">
        <v>0</v>
      </c>
      <c r="E14" s="274">
        <v>0</v>
      </c>
      <c r="F14" s="274">
        <v>0</v>
      </c>
      <c r="G14" s="274"/>
      <c r="H14" s="274"/>
      <c r="I14" s="274"/>
      <c r="J14" s="274"/>
      <c r="K14" s="274"/>
      <c r="L14" s="274"/>
      <c r="M14" s="274"/>
      <c r="N14" s="274"/>
      <c r="O14" s="289">
        <f t="shared" si="0"/>
        <v>0</v>
      </c>
      <c r="P14" s="297">
        <f t="shared" si="1"/>
        <v>0</v>
      </c>
    </row>
    <row r="15" spans="1:16" x14ac:dyDescent="0.3">
      <c r="A15" s="275" t="s">
        <v>502</v>
      </c>
      <c r="B15" s="276">
        <f>SUM(B11:B14)</f>
        <v>26</v>
      </c>
      <c r="C15" s="276">
        <f t="shared" ref="C15:N15" si="2">SUM(C11:C14)</f>
        <v>1</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5">
        <f t="shared" si="0"/>
        <v>27</v>
      </c>
      <c r="P15" s="297">
        <f t="shared" si="1"/>
        <v>100</v>
      </c>
    </row>
    <row r="16" spans="1:16" x14ac:dyDescent="0.3">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1">
    <dataValidation type="whole" allowBlank="1" showInputMessage="1" showErrorMessage="1" prompt="Maksimali reikšmė - 20. Sveiki skaičiai be tarpų." sqref="B11:N14" xr:uid="{00000000-0002-0000-1000-000000000000}">
      <formula1>0</formula1>
      <formula2>20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abSelected="1" zoomScale="80" zoomScaleNormal="80" workbookViewId="0">
      <selection activeCell="G26" sqref="G26"/>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09" t="s">
        <v>510</v>
      </c>
      <c r="C1" s="277"/>
      <c r="D1" s="277"/>
      <c r="E1" s="277"/>
    </row>
    <row r="2" spans="1:17" ht="18" x14ac:dyDescent="0.35">
      <c r="B2" s="309"/>
      <c r="C2" s="277"/>
      <c r="D2" s="277"/>
      <c r="E2" s="277"/>
    </row>
    <row r="3" spans="1:17" ht="18" x14ac:dyDescent="0.35">
      <c r="A3" s="326" t="s">
        <v>613</v>
      </c>
      <c r="B3" t="s">
        <v>616</v>
      </c>
      <c r="C3" s="277"/>
      <c r="D3" s="277"/>
      <c r="E3" s="277"/>
    </row>
    <row r="4" spans="1:17" ht="18" x14ac:dyDescent="0.35">
      <c r="A4" s="326" t="s">
        <v>615</v>
      </c>
      <c r="B4" t="s">
        <v>624</v>
      </c>
      <c r="C4" s="277"/>
      <c r="D4" s="277"/>
      <c r="E4" s="277"/>
    </row>
    <row r="5" spans="1:17" ht="18" x14ac:dyDescent="0.35">
      <c r="A5" s="285"/>
      <c r="B5" s="277"/>
      <c r="C5" s="277"/>
      <c r="D5" s="277"/>
      <c r="E5" s="277"/>
    </row>
    <row r="6" spans="1:17" ht="15" thickBot="1" x14ac:dyDescent="0.35">
      <c r="B6" s="296"/>
      <c r="C6" s="291">
        <v>2024</v>
      </c>
      <c r="D6" s="291">
        <v>2024</v>
      </c>
      <c r="E6" s="291">
        <v>2025</v>
      </c>
      <c r="F6" s="291">
        <v>2025</v>
      </c>
      <c r="G6" s="291">
        <v>2026</v>
      </c>
      <c r="H6" s="291">
        <v>2026</v>
      </c>
      <c r="I6" s="291">
        <v>2027</v>
      </c>
      <c r="J6" s="291">
        <v>2027</v>
      </c>
      <c r="K6" s="291">
        <v>2028</v>
      </c>
      <c r="L6" s="291">
        <v>2028</v>
      </c>
      <c r="M6" s="291">
        <v>2029</v>
      </c>
      <c r="N6" s="291">
        <v>2029</v>
      </c>
      <c r="O6" s="296"/>
      <c r="P6" s="296"/>
    </row>
    <row r="7" spans="1:17" ht="94.2" customHeight="1" x14ac:dyDescent="0.3">
      <c r="A7" s="302" t="s">
        <v>490</v>
      </c>
      <c r="B7" s="300" t="s">
        <v>544</v>
      </c>
      <c r="C7" s="300" t="s">
        <v>545</v>
      </c>
      <c r="D7" s="300" t="s">
        <v>546</v>
      </c>
      <c r="E7" s="300" t="s">
        <v>547</v>
      </c>
      <c r="F7" s="300" t="s">
        <v>548</v>
      </c>
      <c r="G7" s="300" t="s">
        <v>549</v>
      </c>
      <c r="H7" s="300" t="s">
        <v>550</v>
      </c>
      <c r="I7" s="300" t="s">
        <v>551</v>
      </c>
      <c r="J7" s="300" t="s">
        <v>552</v>
      </c>
      <c r="K7" s="300" t="s">
        <v>553</v>
      </c>
      <c r="L7" s="300" t="s">
        <v>554</v>
      </c>
      <c r="M7" s="300" t="s">
        <v>555</v>
      </c>
      <c r="N7" s="300" t="s">
        <v>556</v>
      </c>
      <c r="O7" s="300" t="s">
        <v>557</v>
      </c>
      <c r="P7" s="301" t="s">
        <v>498</v>
      </c>
      <c r="Q7" s="32" t="s">
        <v>558</v>
      </c>
    </row>
    <row r="8" spans="1:17" ht="43.2" x14ac:dyDescent="0.3">
      <c r="A8" s="279"/>
      <c r="B8" s="298" t="s">
        <v>529</v>
      </c>
      <c r="C8" s="298" t="s">
        <v>529</v>
      </c>
      <c r="D8" s="298" t="s">
        <v>529</v>
      </c>
      <c r="E8" s="298" t="s">
        <v>529</v>
      </c>
      <c r="F8" s="298" t="s">
        <v>529</v>
      </c>
      <c r="G8" s="298" t="s">
        <v>529</v>
      </c>
      <c r="H8" s="298" t="s">
        <v>529</v>
      </c>
      <c r="I8" s="298" t="s">
        <v>529</v>
      </c>
      <c r="J8" s="298" t="s">
        <v>529</v>
      </c>
      <c r="K8" s="298" t="s">
        <v>529</v>
      </c>
      <c r="L8" s="298" t="s">
        <v>529</v>
      </c>
      <c r="M8" s="298" t="s">
        <v>529</v>
      </c>
      <c r="N8" s="298" t="s">
        <v>529</v>
      </c>
      <c r="O8" s="299" t="s">
        <v>559</v>
      </c>
      <c r="P8" s="299" t="s">
        <v>559</v>
      </c>
      <c r="Q8" s="299" t="s">
        <v>559</v>
      </c>
    </row>
    <row r="9" spans="1:17" x14ac:dyDescent="0.3">
      <c r="A9" s="271" t="s">
        <v>496</v>
      </c>
      <c r="B9" s="272">
        <v>11</v>
      </c>
      <c r="C9" s="272">
        <v>11</v>
      </c>
      <c r="D9" s="272">
        <v>11</v>
      </c>
      <c r="E9" s="272">
        <v>11</v>
      </c>
      <c r="F9" s="43">
        <v>11</v>
      </c>
      <c r="G9" s="304"/>
      <c r="H9" s="43"/>
      <c r="I9" s="43"/>
      <c r="J9" s="43"/>
      <c r="K9" s="43"/>
      <c r="L9" s="43"/>
      <c r="M9" s="43"/>
      <c r="N9" s="43"/>
      <c r="O9" s="295">
        <f>B9+C9-D9+E9-F9+G9-H9+I9-J9+K9-L9+M9-N9</f>
        <v>11</v>
      </c>
      <c r="P9" s="306"/>
      <c r="Q9" s="314"/>
    </row>
    <row r="10" spans="1:17" x14ac:dyDescent="0.3">
      <c r="A10" s="310" t="s">
        <v>497</v>
      </c>
      <c r="B10" s="292"/>
      <c r="C10" s="292"/>
      <c r="D10" s="292"/>
      <c r="E10" s="292"/>
      <c r="F10" s="292"/>
      <c r="G10" s="292"/>
      <c r="H10" s="292"/>
      <c r="I10" s="292"/>
      <c r="J10" s="292"/>
      <c r="K10" s="292"/>
      <c r="L10" s="292"/>
      <c r="M10" s="292"/>
      <c r="N10" s="292"/>
      <c r="O10" s="295"/>
      <c r="P10" s="306"/>
      <c r="Q10" s="314"/>
    </row>
    <row r="11" spans="1:17" x14ac:dyDescent="0.3">
      <c r="A11" s="273" t="s">
        <v>499</v>
      </c>
      <c r="B11" s="274">
        <v>2</v>
      </c>
      <c r="C11" s="274">
        <v>0</v>
      </c>
      <c r="D11" s="274">
        <v>0</v>
      </c>
      <c r="E11" s="274">
        <v>0</v>
      </c>
      <c r="F11" s="400">
        <v>0</v>
      </c>
      <c r="G11" s="305"/>
      <c r="H11" s="43"/>
      <c r="I11" s="43"/>
      <c r="J11" s="43"/>
      <c r="K11" s="43"/>
      <c r="L11" s="43"/>
      <c r="M11" s="43"/>
      <c r="N11" s="43"/>
      <c r="O11" s="311">
        <f t="shared" ref="O11:O24" si="0">B11+C11-D11+E11-F11+G11-H11+I11-J11+K11-L11+M11-N11</f>
        <v>2</v>
      </c>
      <c r="P11" s="312">
        <f>O11/$O$9*100</f>
        <v>18.181818181818183</v>
      </c>
      <c r="Q11" s="314" t="str">
        <f>IF(P11&lt;=20,"Gerai","Klaida, procentas neatitinka taisyklių sąlygos")</f>
        <v>Gerai</v>
      </c>
    </row>
    <row r="12" spans="1:17" x14ac:dyDescent="0.3">
      <c r="A12" s="273" t="s">
        <v>500</v>
      </c>
      <c r="B12" s="274">
        <v>4</v>
      </c>
      <c r="C12" s="274">
        <v>0</v>
      </c>
      <c r="D12" s="274">
        <v>0</v>
      </c>
      <c r="E12" s="274">
        <v>0</v>
      </c>
      <c r="F12" s="400">
        <v>0</v>
      </c>
      <c r="G12" s="305"/>
      <c r="H12" s="43"/>
      <c r="I12" s="43"/>
      <c r="J12" s="43"/>
      <c r="K12" s="43"/>
      <c r="L12" s="43"/>
      <c r="M12" s="43"/>
      <c r="N12" s="43"/>
      <c r="O12" s="311">
        <f t="shared" si="0"/>
        <v>4</v>
      </c>
      <c r="P12" s="312">
        <f t="shared" ref="P12:P24" si="1">O12/$O$9*100</f>
        <v>36.363636363636367</v>
      </c>
      <c r="Q12" s="314" t="str">
        <f>IF(P12&lt;=50,"Gerai","Klaida, procentas neatitinka taisyklių sąlygos")</f>
        <v>Gerai</v>
      </c>
    </row>
    <row r="13" spans="1:17" x14ac:dyDescent="0.3">
      <c r="A13" s="273" t="s">
        <v>501</v>
      </c>
      <c r="B13" s="274">
        <v>5</v>
      </c>
      <c r="C13" s="274">
        <v>0</v>
      </c>
      <c r="D13" s="274">
        <v>0</v>
      </c>
      <c r="E13" s="274">
        <v>0</v>
      </c>
      <c r="F13" s="400">
        <v>0</v>
      </c>
      <c r="G13" s="305"/>
      <c r="H13" s="43"/>
      <c r="I13" s="43"/>
      <c r="J13" s="43"/>
      <c r="K13" s="43"/>
      <c r="L13" s="43"/>
      <c r="M13" s="43"/>
      <c r="N13" s="43"/>
      <c r="O13" s="311">
        <f t="shared" si="0"/>
        <v>5</v>
      </c>
      <c r="P13" s="312">
        <f t="shared" si="1"/>
        <v>45.454545454545453</v>
      </c>
      <c r="Q13" s="314" t="str">
        <f>IF(P13&lt;=50,"Gerai","Klaida, procentas neatitinka taisyklių sąlygos")</f>
        <v>Gerai</v>
      </c>
    </row>
    <row r="14" spans="1:17" x14ac:dyDescent="0.3">
      <c r="A14" s="273" t="s">
        <v>294</v>
      </c>
      <c r="B14" s="274">
        <v>0</v>
      </c>
      <c r="C14" s="274">
        <v>0</v>
      </c>
      <c r="D14" s="274">
        <v>0</v>
      </c>
      <c r="E14" s="274">
        <v>0</v>
      </c>
      <c r="F14" s="400">
        <v>0</v>
      </c>
      <c r="G14" s="305"/>
      <c r="H14" s="43"/>
      <c r="I14" s="43"/>
      <c r="J14" s="43"/>
      <c r="K14" s="43"/>
      <c r="L14" s="43"/>
      <c r="M14" s="43"/>
      <c r="N14" s="43"/>
      <c r="O14" s="311">
        <f t="shared" si="0"/>
        <v>0</v>
      </c>
      <c r="P14" s="312">
        <f t="shared" si="1"/>
        <v>0</v>
      </c>
      <c r="Q14" s="314" t="str">
        <f>IF(P14&lt;=50,"Gerai","Klaida, procentas neatitinka taisyklių sąlygos")</f>
        <v>Gerai</v>
      </c>
    </row>
    <row r="15" spans="1:17" x14ac:dyDescent="0.3">
      <c r="A15" s="307" t="s">
        <v>502</v>
      </c>
      <c r="B15" s="276">
        <f>SUM(B11:B14)</f>
        <v>11</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5">
        <f t="shared" si="0"/>
        <v>11</v>
      </c>
      <c r="P15" s="313">
        <f t="shared" si="1"/>
        <v>100</v>
      </c>
      <c r="Q15" s="314" t="str">
        <f>IF($O$9=O15,"Gerai","Klaida, nesutampa suma iš viso")</f>
        <v>Gerai</v>
      </c>
    </row>
    <row r="16" spans="1:17" x14ac:dyDescent="0.3">
      <c r="A16" s="310" t="s">
        <v>503</v>
      </c>
      <c r="B16" s="292"/>
      <c r="C16" s="292"/>
      <c r="D16" s="292"/>
      <c r="E16" s="292"/>
      <c r="F16" s="292"/>
      <c r="G16" s="292"/>
      <c r="H16" s="292"/>
      <c r="I16" s="292"/>
      <c r="J16" s="292"/>
      <c r="K16" s="292"/>
      <c r="L16" s="292"/>
      <c r="M16" s="292"/>
      <c r="N16" s="292"/>
      <c r="O16" s="295"/>
      <c r="P16" s="312">
        <f t="shared" si="1"/>
        <v>0</v>
      </c>
      <c r="Q16" s="314"/>
    </row>
    <row r="17" spans="1:17" x14ac:dyDescent="0.3">
      <c r="A17" s="273" t="s">
        <v>504</v>
      </c>
      <c r="B17" s="274">
        <v>5</v>
      </c>
      <c r="C17" s="274">
        <v>0</v>
      </c>
      <c r="D17" s="274">
        <v>0</v>
      </c>
      <c r="E17" s="274">
        <v>0</v>
      </c>
      <c r="F17" s="400">
        <v>0</v>
      </c>
      <c r="G17" s="305"/>
      <c r="H17" s="43"/>
      <c r="I17" s="43"/>
      <c r="J17" s="43"/>
      <c r="K17" s="43"/>
      <c r="L17" s="43"/>
      <c r="M17" s="43"/>
      <c r="N17" s="43"/>
      <c r="O17" s="311">
        <f t="shared" si="0"/>
        <v>5</v>
      </c>
      <c r="P17" s="312">
        <f t="shared" si="1"/>
        <v>45.454545454545453</v>
      </c>
      <c r="Q17" s="314" t="str">
        <f>IF(P17&gt;=40,"Gerai","Klaida, procentas neatitinka taisyklių sąlygos")</f>
        <v>Gerai</v>
      </c>
    </row>
    <row r="18" spans="1:17" x14ac:dyDescent="0.3">
      <c r="A18" s="273" t="s">
        <v>505</v>
      </c>
      <c r="B18" s="274">
        <v>6</v>
      </c>
      <c r="C18" s="274">
        <v>0</v>
      </c>
      <c r="D18" s="274">
        <v>0</v>
      </c>
      <c r="E18" s="274">
        <v>0</v>
      </c>
      <c r="F18" s="400">
        <v>0</v>
      </c>
      <c r="G18" s="305"/>
      <c r="H18" s="43"/>
      <c r="I18" s="43"/>
      <c r="J18" s="43"/>
      <c r="K18" s="43"/>
      <c r="L18" s="43"/>
      <c r="M18" s="43"/>
      <c r="N18" s="43"/>
      <c r="O18" s="311">
        <f t="shared" si="0"/>
        <v>6</v>
      </c>
      <c r="P18" s="312">
        <f t="shared" si="1"/>
        <v>54.54545454545454</v>
      </c>
      <c r="Q18" s="314" t="str">
        <f>IF(P18&gt;=40,"Gerai","Klaida, procentas neatitinka taisyklių sąlygos")</f>
        <v>Gerai</v>
      </c>
    </row>
    <row r="19" spans="1:17" x14ac:dyDescent="0.3">
      <c r="A19" s="307" t="s">
        <v>502</v>
      </c>
      <c r="B19" s="276">
        <f>SUM(B17:B18)</f>
        <v>11</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5">
        <f t="shared" si="0"/>
        <v>11</v>
      </c>
      <c r="P19" s="313">
        <f t="shared" si="1"/>
        <v>100</v>
      </c>
      <c r="Q19" s="314" t="str">
        <f>IF($O$9=O19,"Gerai","Klaida, nesutampa suma iš viso")</f>
        <v>Gerai</v>
      </c>
    </row>
    <row r="20" spans="1:17" x14ac:dyDescent="0.3">
      <c r="A20" s="310" t="s">
        <v>506</v>
      </c>
      <c r="B20" s="292"/>
      <c r="C20" s="292"/>
      <c r="D20" s="292"/>
      <c r="E20" s="292"/>
      <c r="F20" s="292"/>
      <c r="G20" s="292"/>
      <c r="H20" s="292"/>
      <c r="I20" s="292"/>
      <c r="J20" s="292"/>
      <c r="K20" s="292"/>
      <c r="L20" s="292"/>
      <c r="M20" s="292"/>
      <c r="N20" s="292"/>
      <c r="O20" s="295"/>
      <c r="P20" s="312">
        <f t="shared" si="1"/>
        <v>0</v>
      </c>
      <c r="Q20" s="314"/>
    </row>
    <row r="21" spans="1:17" x14ac:dyDescent="0.3">
      <c r="A21" s="273" t="s">
        <v>507</v>
      </c>
      <c r="B21" s="274">
        <v>2</v>
      </c>
      <c r="C21" s="274">
        <v>0</v>
      </c>
      <c r="D21" s="274">
        <v>0</v>
      </c>
      <c r="E21" s="274">
        <v>0</v>
      </c>
      <c r="F21" s="400">
        <v>0</v>
      </c>
      <c r="G21" s="305"/>
      <c r="H21" s="43"/>
      <c r="I21" s="43"/>
      <c r="J21" s="43"/>
      <c r="K21" s="43"/>
      <c r="L21" s="43"/>
      <c r="M21" s="43"/>
      <c r="N21" s="43"/>
      <c r="O21" s="311">
        <f t="shared" si="0"/>
        <v>2</v>
      </c>
      <c r="P21" s="312">
        <f t="shared" si="1"/>
        <v>18.181818181818183</v>
      </c>
      <c r="Q21" s="314"/>
    </row>
    <row r="22" spans="1:17" x14ac:dyDescent="0.3">
      <c r="A22" s="273" t="s">
        <v>508</v>
      </c>
      <c r="B22" s="274">
        <v>6</v>
      </c>
      <c r="C22" s="274">
        <v>0</v>
      </c>
      <c r="D22" s="274">
        <v>0</v>
      </c>
      <c r="E22" s="274">
        <v>0</v>
      </c>
      <c r="F22" s="400">
        <v>2</v>
      </c>
      <c r="G22" s="305"/>
      <c r="H22" s="43"/>
      <c r="I22" s="43"/>
      <c r="J22" s="43"/>
      <c r="K22" s="43"/>
      <c r="L22" s="43"/>
      <c r="M22" s="43"/>
      <c r="N22" s="43"/>
      <c r="O22" s="311">
        <f t="shared" si="0"/>
        <v>4</v>
      </c>
      <c r="P22" s="312">
        <f t="shared" si="1"/>
        <v>36.363636363636367</v>
      </c>
      <c r="Q22" s="314"/>
    </row>
    <row r="23" spans="1:17" x14ac:dyDescent="0.3">
      <c r="A23" s="273" t="s">
        <v>509</v>
      </c>
      <c r="B23" s="274">
        <v>3</v>
      </c>
      <c r="C23" s="274">
        <v>0</v>
      </c>
      <c r="D23" s="274">
        <v>0</v>
      </c>
      <c r="E23" s="274">
        <v>2</v>
      </c>
      <c r="F23" s="400">
        <v>0</v>
      </c>
      <c r="G23" s="305"/>
      <c r="H23" s="43"/>
      <c r="I23" s="43"/>
      <c r="J23" s="43"/>
      <c r="K23" s="43"/>
      <c r="L23" s="43"/>
      <c r="M23" s="43"/>
      <c r="N23" s="43"/>
      <c r="O23" s="311">
        <f t="shared" si="0"/>
        <v>5</v>
      </c>
      <c r="P23" s="312">
        <f t="shared" si="1"/>
        <v>45.454545454545453</v>
      </c>
      <c r="Q23" s="314"/>
    </row>
    <row r="24" spans="1:17" ht="15" thickBot="1" x14ac:dyDescent="0.35">
      <c r="A24" s="308" t="s">
        <v>502</v>
      </c>
      <c r="B24" s="276">
        <f>SUM(B21:B23)</f>
        <v>11</v>
      </c>
      <c r="C24" s="276">
        <f t="shared" ref="C24:N24" si="4">SUM(C21:C23)</f>
        <v>0</v>
      </c>
      <c r="D24" s="276">
        <f t="shared" si="4"/>
        <v>0</v>
      </c>
      <c r="E24" s="276">
        <f t="shared" si="4"/>
        <v>2</v>
      </c>
      <c r="F24" s="276">
        <f t="shared" si="4"/>
        <v>2</v>
      </c>
      <c r="G24" s="276">
        <f t="shared" si="4"/>
        <v>0</v>
      </c>
      <c r="H24" s="276">
        <f t="shared" si="4"/>
        <v>0</v>
      </c>
      <c r="I24" s="276">
        <f t="shared" si="4"/>
        <v>0</v>
      </c>
      <c r="J24" s="276">
        <f t="shared" si="4"/>
        <v>0</v>
      </c>
      <c r="K24" s="276">
        <f t="shared" si="4"/>
        <v>0</v>
      </c>
      <c r="L24" s="276">
        <f t="shared" si="4"/>
        <v>0</v>
      </c>
      <c r="M24" s="276">
        <f t="shared" si="4"/>
        <v>0</v>
      </c>
      <c r="N24" s="276">
        <f t="shared" si="4"/>
        <v>0</v>
      </c>
      <c r="O24" s="295">
        <f t="shared" si="0"/>
        <v>11</v>
      </c>
      <c r="P24" s="313">
        <f t="shared" si="1"/>
        <v>100</v>
      </c>
      <c r="Q24" s="314"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4"/>
  <sheetViews>
    <sheetView topLeftCell="A15" workbookViewId="0">
      <selection activeCell="C14" sqref="C14"/>
    </sheetView>
  </sheetViews>
  <sheetFormatPr defaultRowHeight="14.4" x14ac:dyDescent="0.3"/>
  <cols>
    <col min="1" max="1" width="14" customWidth="1"/>
    <col min="2" max="2" width="30.21875" customWidth="1"/>
    <col min="3" max="3" width="36.33203125" customWidth="1"/>
    <col min="4" max="5" width="14.5546875" customWidth="1"/>
    <col min="6" max="6" width="43.33203125" customWidth="1"/>
  </cols>
  <sheetData>
    <row r="2" spans="1:6" ht="18" x14ac:dyDescent="0.35">
      <c r="A2" s="317"/>
      <c r="B2" s="277" t="s">
        <v>524</v>
      </c>
    </row>
    <row r="3" spans="1:6" ht="18" x14ac:dyDescent="0.35">
      <c r="A3" s="317"/>
      <c r="B3" s="277"/>
    </row>
    <row r="4" spans="1:6" x14ac:dyDescent="0.3">
      <c r="A4" s="326" t="s">
        <v>613</v>
      </c>
      <c r="B4" t="s">
        <v>616</v>
      </c>
    </row>
    <row r="5" spans="1:6" ht="18" customHeight="1" x14ac:dyDescent="0.3">
      <c r="A5" s="326" t="s">
        <v>615</v>
      </c>
      <c r="B5" t="s">
        <v>682</v>
      </c>
    </row>
    <row r="7" spans="1:6" ht="31.95" customHeight="1" x14ac:dyDescent="0.3">
      <c r="A7" s="315" t="s">
        <v>525</v>
      </c>
      <c r="B7" s="315" t="s">
        <v>526</v>
      </c>
      <c r="C7" s="315" t="s">
        <v>527</v>
      </c>
      <c r="D7" s="315" t="s">
        <v>528</v>
      </c>
      <c r="E7" s="315" t="s">
        <v>540</v>
      </c>
      <c r="F7" s="315" t="s">
        <v>541</v>
      </c>
    </row>
    <row r="8" spans="1:6" ht="62.4" customHeight="1" x14ac:dyDescent="0.3">
      <c r="A8" s="299" t="s">
        <v>561</v>
      </c>
      <c r="B8" s="299" t="s">
        <v>561</v>
      </c>
      <c r="C8" s="316" t="s">
        <v>562</v>
      </c>
      <c r="D8" s="299" t="s">
        <v>561</v>
      </c>
      <c r="E8" s="299" t="s">
        <v>563</v>
      </c>
      <c r="F8" s="316" t="s">
        <v>564</v>
      </c>
    </row>
    <row r="9" spans="1:6" ht="28.8" x14ac:dyDescent="0.3">
      <c r="A9" s="385">
        <v>2024</v>
      </c>
      <c r="B9" s="382" t="s">
        <v>530</v>
      </c>
      <c r="C9" s="382" t="s">
        <v>727</v>
      </c>
      <c r="D9" s="386" t="s">
        <v>536</v>
      </c>
      <c r="E9" s="386" t="s">
        <v>728</v>
      </c>
      <c r="F9" s="382"/>
    </row>
    <row r="10" spans="1:6" ht="57.6" x14ac:dyDescent="0.3">
      <c r="A10" s="385">
        <v>2024</v>
      </c>
      <c r="B10" s="382" t="s">
        <v>533</v>
      </c>
      <c r="C10" s="382" t="s">
        <v>729</v>
      </c>
      <c r="D10" s="386" t="s">
        <v>536</v>
      </c>
      <c r="E10" s="386">
        <v>3</v>
      </c>
      <c r="F10" s="382"/>
    </row>
    <row r="11" spans="1:6" ht="57.6" x14ac:dyDescent="0.3">
      <c r="A11" s="385">
        <v>2024</v>
      </c>
      <c r="B11" s="382" t="s">
        <v>533</v>
      </c>
      <c r="C11" s="382" t="s">
        <v>730</v>
      </c>
      <c r="D11" s="386" t="s">
        <v>536</v>
      </c>
      <c r="E11" s="386">
        <v>2</v>
      </c>
      <c r="F11" s="382"/>
    </row>
    <row r="12" spans="1:6" ht="158.4" x14ac:dyDescent="0.3">
      <c r="A12" s="385">
        <v>2025</v>
      </c>
      <c r="B12" s="382" t="s">
        <v>530</v>
      </c>
      <c r="C12" s="403" t="s">
        <v>786</v>
      </c>
      <c r="D12" s="386" t="s">
        <v>536</v>
      </c>
      <c r="E12" s="386">
        <v>0</v>
      </c>
      <c r="F12" s="402" t="s">
        <v>780</v>
      </c>
    </row>
    <row r="13" spans="1:6" ht="43.2" x14ac:dyDescent="0.3">
      <c r="A13" s="385">
        <v>2025</v>
      </c>
      <c r="B13" s="382" t="s">
        <v>530</v>
      </c>
      <c r="C13" s="382" t="s">
        <v>769</v>
      </c>
      <c r="D13" s="386" t="s">
        <v>536</v>
      </c>
      <c r="E13" s="386">
        <v>0</v>
      </c>
      <c r="F13" s="402" t="s">
        <v>768</v>
      </c>
    </row>
    <row r="14" spans="1:6" ht="150.6" customHeight="1" x14ac:dyDescent="0.3">
      <c r="A14" s="385">
        <v>2025</v>
      </c>
      <c r="B14" s="382" t="s">
        <v>533</v>
      </c>
      <c r="C14" s="382" t="s">
        <v>787</v>
      </c>
      <c r="D14" s="386" t="s">
        <v>536</v>
      </c>
      <c r="E14" s="386">
        <v>15</v>
      </c>
      <c r="F14" s="402" t="s">
        <v>781</v>
      </c>
    </row>
    <row r="15" spans="1:6" ht="28.8" x14ac:dyDescent="0.3">
      <c r="A15" s="385">
        <v>2025</v>
      </c>
      <c r="B15" s="382" t="s">
        <v>530</v>
      </c>
      <c r="C15" s="382" t="s">
        <v>770</v>
      </c>
      <c r="D15" s="386" t="s">
        <v>536</v>
      </c>
      <c r="E15" s="386">
        <v>0</v>
      </c>
      <c r="F15" s="382" t="s">
        <v>771</v>
      </c>
    </row>
    <row r="16" spans="1:6" ht="86.4" x14ac:dyDescent="0.3">
      <c r="A16" s="385">
        <v>2025</v>
      </c>
      <c r="B16" s="382" t="s">
        <v>294</v>
      </c>
      <c r="C16" s="382" t="s">
        <v>773</v>
      </c>
      <c r="D16" s="386" t="s">
        <v>93</v>
      </c>
      <c r="E16" s="386"/>
      <c r="F16" s="384" t="s">
        <v>782</v>
      </c>
    </row>
    <row r="17" spans="1:6" ht="57.6" x14ac:dyDescent="0.3">
      <c r="A17" s="385">
        <v>2025</v>
      </c>
      <c r="B17" s="382" t="s">
        <v>294</v>
      </c>
      <c r="C17" s="382" t="s">
        <v>774</v>
      </c>
      <c r="D17" s="386" t="s">
        <v>93</v>
      </c>
      <c r="E17" s="386">
        <v>0</v>
      </c>
      <c r="F17" s="404" t="s">
        <v>775</v>
      </c>
    </row>
    <row r="18" spans="1:6" ht="43.2" x14ac:dyDescent="0.3">
      <c r="A18" s="385">
        <v>2025</v>
      </c>
      <c r="B18" s="382" t="s">
        <v>531</v>
      </c>
      <c r="C18" s="267" t="s">
        <v>772</v>
      </c>
      <c r="D18" s="386" t="s">
        <v>539</v>
      </c>
      <c r="E18" s="386">
        <v>3</v>
      </c>
      <c r="F18" s="267"/>
    </row>
    <row r="19" spans="1:6" x14ac:dyDescent="0.3">
      <c r="A19" s="290"/>
      <c r="B19" s="382"/>
      <c r="C19" s="267"/>
      <c r="D19" s="386"/>
      <c r="E19" s="267"/>
      <c r="F19" s="267"/>
    </row>
    <row r="20" spans="1:6" x14ac:dyDescent="0.3">
      <c r="A20" s="290"/>
      <c r="B20" s="382"/>
      <c r="C20" s="267"/>
      <c r="D20" s="386"/>
      <c r="E20" s="267"/>
      <c r="F20" s="267"/>
    </row>
    <row r="21" spans="1:6" x14ac:dyDescent="0.3">
      <c r="A21" s="290"/>
      <c r="B21" s="267"/>
      <c r="C21" s="267"/>
      <c r="D21" s="267"/>
      <c r="E21" s="267"/>
      <c r="F21" s="267"/>
    </row>
    <row r="22" spans="1:6" x14ac:dyDescent="0.3">
      <c r="A22" s="290"/>
      <c r="B22" s="267"/>
      <c r="C22" s="267"/>
      <c r="D22" s="267"/>
      <c r="E22" s="267"/>
      <c r="F22" s="267"/>
    </row>
    <row r="23" spans="1:6" x14ac:dyDescent="0.3">
      <c r="A23" s="290"/>
      <c r="B23" s="267"/>
      <c r="C23" s="267"/>
      <c r="D23" s="267"/>
      <c r="E23" s="267"/>
      <c r="F23" s="267"/>
    </row>
    <row r="24" spans="1:6" x14ac:dyDescent="0.3">
      <c r="A24" s="290"/>
      <c r="B24" s="267"/>
      <c r="C24" s="267"/>
      <c r="D24" s="267"/>
      <c r="E24" s="267"/>
      <c r="F24" s="267"/>
    </row>
    <row r="25" spans="1:6" x14ac:dyDescent="0.3">
      <c r="A25" s="290"/>
      <c r="B25" s="267"/>
      <c r="C25" s="267"/>
      <c r="D25" s="267"/>
      <c r="E25" s="267"/>
      <c r="F25" s="267"/>
    </row>
    <row r="26" spans="1:6" x14ac:dyDescent="0.3">
      <c r="A26" s="290"/>
      <c r="B26" s="267"/>
      <c r="C26" s="267"/>
      <c r="D26" s="267"/>
      <c r="E26" s="267"/>
      <c r="F26" s="267"/>
    </row>
    <row r="27" spans="1:6" x14ac:dyDescent="0.3">
      <c r="A27" s="290"/>
      <c r="B27" s="267"/>
      <c r="C27" s="267"/>
      <c r="D27" s="267"/>
      <c r="E27" s="267"/>
      <c r="F27" s="267"/>
    </row>
    <row r="28" spans="1:6" x14ac:dyDescent="0.3">
      <c r="A28" s="290"/>
      <c r="B28" s="267"/>
      <c r="C28" s="267"/>
      <c r="D28" s="267"/>
      <c r="E28" s="267"/>
      <c r="F28" s="267"/>
    </row>
    <row r="29" spans="1:6" x14ac:dyDescent="0.3">
      <c r="A29" s="290"/>
      <c r="B29" s="267"/>
      <c r="C29" s="267"/>
      <c r="D29" s="267"/>
      <c r="E29" s="267"/>
      <c r="F29" s="267"/>
    </row>
    <row r="30" spans="1:6" x14ac:dyDescent="0.3">
      <c r="A30" s="290"/>
      <c r="B30" s="267"/>
      <c r="C30" s="267"/>
      <c r="D30" s="267"/>
      <c r="E30" s="267"/>
      <c r="F30" s="267"/>
    </row>
    <row r="31" spans="1:6" x14ac:dyDescent="0.3">
      <c r="A31" s="290"/>
      <c r="B31" s="267"/>
      <c r="C31" s="267"/>
      <c r="D31" s="267"/>
      <c r="E31" s="267"/>
      <c r="F31" s="267"/>
    </row>
    <row r="32" spans="1:6" x14ac:dyDescent="0.3">
      <c r="A32" s="290"/>
      <c r="B32" s="267"/>
      <c r="C32" s="267"/>
      <c r="D32" s="267"/>
      <c r="E32" s="267"/>
      <c r="F32" s="267"/>
    </row>
    <row r="33" spans="1:6" x14ac:dyDescent="0.3">
      <c r="A33" s="290"/>
      <c r="B33" s="267"/>
      <c r="C33" s="267"/>
      <c r="D33" s="267"/>
      <c r="E33" s="267"/>
      <c r="F33" s="267"/>
    </row>
    <row r="34" spans="1:6" x14ac:dyDescent="0.3">
      <c r="A34" s="290"/>
      <c r="B34" s="267"/>
      <c r="C34" s="267"/>
      <c r="D34" s="267"/>
      <c r="E34" s="267"/>
      <c r="F34" s="267"/>
    </row>
    <row r="35" spans="1:6" x14ac:dyDescent="0.3">
      <c r="A35" s="290"/>
      <c r="B35" s="267"/>
      <c r="C35" s="267"/>
      <c r="D35" s="267"/>
      <c r="E35" s="267"/>
      <c r="F35" s="267"/>
    </row>
    <row r="36" spans="1:6" x14ac:dyDescent="0.3">
      <c r="A36" s="290"/>
      <c r="B36" s="267"/>
      <c r="C36" s="267"/>
      <c r="D36" s="267"/>
      <c r="E36" s="267"/>
      <c r="F36" s="267"/>
    </row>
    <row r="37" spans="1:6" x14ac:dyDescent="0.3">
      <c r="A37" s="290"/>
      <c r="B37" s="267"/>
      <c r="C37" s="267"/>
      <c r="D37" s="267"/>
      <c r="E37" s="267"/>
      <c r="F37" s="267"/>
    </row>
    <row r="38" spans="1:6" x14ac:dyDescent="0.3">
      <c r="A38" s="290"/>
      <c r="B38" s="267"/>
      <c r="C38" s="267"/>
      <c r="D38" s="267"/>
      <c r="E38" s="267"/>
      <c r="F38" s="267"/>
    </row>
    <row r="39" spans="1:6" x14ac:dyDescent="0.3">
      <c r="A39" s="290"/>
      <c r="B39" s="267"/>
      <c r="C39" s="267"/>
      <c r="D39" s="267"/>
      <c r="E39" s="267"/>
      <c r="F39" s="267"/>
    </row>
    <row r="40" spans="1:6" x14ac:dyDescent="0.3">
      <c r="A40" s="290"/>
      <c r="B40" s="267"/>
      <c r="C40" s="267"/>
      <c r="D40" s="267"/>
      <c r="E40" s="267"/>
      <c r="F40" s="267"/>
    </row>
    <row r="41" spans="1:6" x14ac:dyDescent="0.3">
      <c r="A41" s="290"/>
      <c r="B41" s="267"/>
      <c r="C41" s="267"/>
      <c r="D41" s="267"/>
      <c r="E41" s="267"/>
      <c r="F41" s="267"/>
    </row>
    <row r="42" spans="1:6" x14ac:dyDescent="0.3">
      <c r="A42" s="290"/>
      <c r="B42" s="267"/>
      <c r="C42" s="267"/>
      <c r="D42" s="267"/>
      <c r="E42" s="267"/>
      <c r="F42" s="267"/>
    </row>
    <row r="43" spans="1:6" x14ac:dyDescent="0.3">
      <c r="A43" s="290"/>
      <c r="B43" s="267"/>
      <c r="C43" s="267"/>
      <c r="D43" s="267"/>
      <c r="E43" s="267"/>
      <c r="F43" s="267"/>
    </row>
    <row r="44" spans="1:6" x14ac:dyDescent="0.3">
      <c r="A44" s="290"/>
      <c r="B44" s="267"/>
      <c r="C44" s="267"/>
      <c r="D44" s="267"/>
      <c r="E44" s="267"/>
      <c r="F44" s="267"/>
    </row>
  </sheetData>
  <hyperlinks>
    <hyperlink ref="F12" r:id="rId1" display="https://kalvarijosvvg.lt/2025/06/12/kvietimas-nr-3-teikti-vietos-projektus/" xr:uid="{50E399CF-D93C-489C-8853-81E8E4CA446D}"/>
    <hyperlink ref="F13" r:id="rId2" xr:uid="{8DD3AC3A-8346-4849-808D-7FAA5B19BB09}"/>
    <hyperlink ref="F14" r:id="rId3" display="https://kalvarijosvvg.lt/2025/07/09/vyks-kvietimo-nr-3-informacinis-mokomasis-renginys/" xr:uid="{957005C6-57F3-4B1C-9AC5-D6106B3E7655}"/>
    <hyperlink ref="F16" r:id="rId4" display="https://kalvarijosvvg.lt/kvietimo-dokumentai/2023-2027-m-strategijos-dokumentai/ " xr:uid="{DDE0AF3A-C664-45F1-BC13-89BDDB45699D}"/>
  </hyperlinks>
  <pageMargins left="0.39370078740157483" right="0.39370078740157483" top="1.1811023622047245" bottom="0.39370078740157483" header="0.31496062992125984" footer="0.31496062992125984"/>
  <pageSetup paperSize="9" orientation="landscape"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zoomScale="80" zoomScaleNormal="80" workbookViewId="0">
      <selection activeCell="O13" sqref="O13"/>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6" t="s">
        <v>613</v>
      </c>
      <c r="B2" t="s">
        <v>614</v>
      </c>
      <c r="C2" s="1"/>
    </row>
    <row r="3" spans="1:17" ht="18" x14ac:dyDescent="0.3">
      <c r="A3" s="326"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5">
        <f>SUM(H9:H28)</f>
        <v>0</v>
      </c>
      <c r="I8" s="345">
        <f t="shared" ref="I8:Q8" si="0">SUM(I9:I28)</f>
        <v>0</v>
      </c>
      <c r="J8" s="353">
        <f>SUM(J9:J28)</f>
        <v>11</v>
      </c>
      <c r="K8" s="345">
        <f t="shared" si="0"/>
        <v>9</v>
      </c>
      <c r="L8" s="345">
        <f t="shared" si="0"/>
        <v>0</v>
      </c>
      <c r="M8" s="345">
        <f t="shared" si="0"/>
        <v>899</v>
      </c>
      <c r="N8" s="345">
        <f t="shared" si="0"/>
        <v>60</v>
      </c>
      <c r="O8" s="345">
        <f t="shared" si="0"/>
        <v>250</v>
      </c>
      <c r="P8" s="345">
        <f t="shared" si="0"/>
        <v>0</v>
      </c>
      <c r="Q8" s="345">
        <f t="shared" si="0"/>
        <v>0</v>
      </c>
    </row>
    <row r="9" spans="1:17" ht="28.8" x14ac:dyDescent="0.3">
      <c r="B9" s="13" t="s">
        <v>12</v>
      </c>
      <c r="C9" s="227" t="str">
        <f>'VPS1'!C10</f>
        <v>KALV</v>
      </c>
      <c r="D9" s="375" t="str">
        <f>'VPS1'!D10</f>
        <v>Vaikų ir senjorų dienos užimtumo paslaugų plėtra</v>
      </c>
      <c r="E9" s="94" t="str">
        <f>'VPS1'!E10</f>
        <v>Viešųjų paslaugų prieinamumo didinimas (ne pelno)</v>
      </c>
      <c r="F9" s="95" t="str">
        <f>'VPS1'!J10</f>
        <v>KALV-LEADER-20VVG-08-01</v>
      </c>
      <c r="G9" s="95" t="str">
        <f>'VPS1'!I10</f>
        <v>LEADER-20VVG-08</v>
      </c>
      <c r="H9" s="43"/>
      <c r="I9" s="346"/>
      <c r="J9" s="376">
        <v>2</v>
      </c>
      <c r="K9" s="376"/>
      <c r="L9" s="346"/>
      <c r="M9" s="376">
        <v>30</v>
      </c>
      <c r="N9" s="376">
        <v>10</v>
      </c>
      <c r="O9" s="376"/>
      <c r="P9" s="346"/>
      <c r="Q9" s="346"/>
    </row>
    <row r="10" spans="1:17" ht="28.8" x14ac:dyDescent="0.3">
      <c r="B10" s="13" t="s">
        <v>16</v>
      </c>
      <c r="C10" s="227" t="str">
        <f>'VPS1'!C11</f>
        <v>KALV</v>
      </c>
      <c r="D10" s="375" t="str">
        <f>'VPS1'!D11</f>
        <v>Turizmo organizavimo gerinimas</v>
      </c>
      <c r="E10" s="94" t="str">
        <f>'VPS1'!E11</f>
        <v>Viešųjų paslaugų prieinamumo didinimas (ne pelno)</v>
      </c>
      <c r="F10" s="95" t="str">
        <f>'VPS1'!J11</f>
        <v>KALV-LEADER-20VVG-08-02</v>
      </c>
      <c r="G10" s="95" t="str">
        <f>'VPS1'!I11</f>
        <v>LEADER-20VVG-08</v>
      </c>
      <c r="H10" s="43"/>
      <c r="I10" s="346"/>
      <c r="J10" s="376"/>
      <c r="K10" s="376"/>
      <c r="L10" s="346"/>
      <c r="M10" s="376">
        <v>650</v>
      </c>
      <c r="N10" s="376"/>
      <c r="O10" s="376"/>
      <c r="P10" s="346"/>
      <c r="Q10" s="346"/>
    </row>
    <row r="11" spans="1:17" x14ac:dyDescent="0.3">
      <c r="B11" s="13" t="s">
        <v>19</v>
      </c>
      <c r="C11" s="227" t="str">
        <f>'VPS1'!C12</f>
        <v>KALV</v>
      </c>
      <c r="D11" s="375" t="str">
        <f>'VPS1'!D12</f>
        <v>Ne žemės ūkio verslo kūrimas ir plėtra</v>
      </c>
      <c r="E11" s="94" t="str">
        <f>'VPS1'!E12</f>
        <v>Ne žemės ūkio verslo kūrimas ir plėtra</v>
      </c>
      <c r="F11" s="95" t="str">
        <f>'VPS1'!J12</f>
        <v>KALV-LEADER-20VVG-03-03</v>
      </c>
      <c r="G11" s="95" t="str">
        <f>'VPS1'!I12</f>
        <v>LEADER-20VVG-03</v>
      </c>
      <c r="H11" s="43"/>
      <c r="I11" s="346"/>
      <c r="J11" s="376">
        <v>8</v>
      </c>
      <c r="K11" s="376">
        <v>8</v>
      </c>
      <c r="L11" s="346"/>
      <c r="M11" s="376">
        <v>194</v>
      </c>
      <c r="N11" s="376"/>
      <c r="O11" s="376"/>
      <c r="P11" s="346"/>
      <c r="Q11" s="346"/>
    </row>
    <row r="12" spans="1:17" x14ac:dyDescent="0.3">
      <c r="B12" s="13" t="s">
        <v>22</v>
      </c>
      <c r="C12" s="227" t="str">
        <f>'VPS1'!C13</f>
        <v>KALV</v>
      </c>
      <c r="D12" s="375" t="str">
        <f>'VPS1'!D13</f>
        <v>Bendruomeninio verslo kūrimas ir plėtra</v>
      </c>
      <c r="E12" s="94" t="str">
        <f>'VPS1'!E13</f>
        <v>Bendruomeninis verslas</v>
      </c>
      <c r="F12" s="95" t="str">
        <f>'VPS1'!J13</f>
        <v>KALV-LEADER-20VVG-07-04</v>
      </c>
      <c r="G12" s="95" t="str">
        <f>'VPS1'!I13</f>
        <v>LEADER-20VVG-07</v>
      </c>
      <c r="H12" s="43"/>
      <c r="I12" s="346"/>
      <c r="J12" s="376">
        <v>1</v>
      </c>
      <c r="K12" s="376">
        <v>1</v>
      </c>
      <c r="L12" s="346"/>
      <c r="M12" s="376">
        <v>25</v>
      </c>
      <c r="N12" s="376"/>
      <c r="O12" s="376"/>
      <c r="P12" s="346"/>
      <c r="Q12" s="346"/>
    </row>
    <row r="13" spans="1:17" x14ac:dyDescent="0.3">
      <c r="B13" s="13" t="s">
        <v>25</v>
      </c>
      <c r="C13" s="227" t="str">
        <f>'VPS1'!C14</f>
        <v>KALV</v>
      </c>
      <c r="D13" s="375" t="str">
        <f>'VPS1'!D14</f>
        <v>Bendruomeniškumo stiprinimas</v>
      </c>
      <c r="E13" s="94" t="str">
        <f>'VPS1'!E14</f>
        <v>Veiklos projektai</v>
      </c>
      <c r="F13" s="95" t="str">
        <f>'VPS1'!J14</f>
        <v>KALV-LEADER-20VVG-09-05</v>
      </c>
      <c r="G13" s="95" t="str">
        <f>'VPS1'!I14</f>
        <v>LEADER-20VVG-09</v>
      </c>
      <c r="H13" s="43"/>
      <c r="I13" s="346"/>
      <c r="J13" s="346"/>
      <c r="K13" s="346"/>
      <c r="L13" s="346"/>
      <c r="M13" s="346"/>
      <c r="N13" s="376">
        <v>50</v>
      </c>
      <c r="O13" s="387">
        <v>250</v>
      </c>
      <c r="P13" s="346"/>
      <c r="Q13" s="346"/>
    </row>
    <row r="14" spans="1:17" x14ac:dyDescent="0.3">
      <c r="B14" s="13" t="s">
        <v>28</v>
      </c>
      <c r="C14" s="227">
        <f>'VPS1'!C15</f>
        <v>0</v>
      </c>
      <c r="D14" s="94">
        <f>'VPS1'!D15</f>
        <v>0</v>
      </c>
      <c r="E14" s="94">
        <f>'VPS1'!E15</f>
        <v>0</v>
      </c>
      <c r="F14" s="95">
        <f>'VPS1'!J15</f>
        <v>0</v>
      </c>
      <c r="G14" s="95">
        <f>'VPS1'!I15</f>
        <v>0</v>
      </c>
      <c r="H14" s="346"/>
      <c r="I14" s="346"/>
      <c r="J14" s="354"/>
      <c r="K14" s="346"/>
      <c r="L14" s="346"/>
      <c r="M14" s="346"/>
      <c r="N14" s="346"/>
      <c r="O14" s="346"/>
      <c r="P14" s="346"/>
      <c r="Q14" s="346"/>
    </row>
    <row r="15" spans="1:17" x14ac:dyDescent="0.3">
      <c r="B15" s="13" t="s">
        <v>31</v>
      </c>
      <c r="C15" s="227">
        <f>'VPS1'!C16</f>
        <v>0</v>
      </c>
      <c r="D15" s="94">
        <f>'VPS1'!D16</f>
        <v>0</v>
      </c>
      <c r="E15" s="94">
        <f>'VPS1'!E16</f>
        <v>0</v>
      </c>
      <c r="F15" s="95">
        <f>'VPS1'!J16</f>
        <v>0</v>
      </c>
      <c r="G15" s="95">
        <f>'VPS1'!I16</f>
        <v>0</v>
      </c>
      <c r="H15" s="346"/>
      <c r="I15" s="346"/>
      <c r="J15" s="354"/>
      <c r="K15" s="346"/>
      <c r="L15" s="346"/>
      <c r="M15" s="346"/>
      <c r="N15" s="346"/>
      <c r="O15" s="346"/>
      <c r="P15" s="346"/>
      <c r="Q15" s="346"/>
    </row>
    <row r="16" spans="1:17" x14ac:dyDescent="0.3">
      <c r="B16" s="13" t="s">
        <v>36</v>
      </c>
      <c r="C16" s="227">
        <f>'VPS1'!C17</f>
        <v>0</v>
      </c>
      <c r="D16" s="94">
        <f>'VPS1'!D17</f>
        <v>0</v>
      </c>
      <c r="E16" s="94">
        <f>'VPS1'!E17</f>
        <v>0</v>
      </c>
      <c r="F16" s="95">
        <f>'VPS1'!J17</f>
        <v>0</v>
      </c>
      <c r="G16" s="95">
        <f>'VPS1'!I17</f>
        <v>0</v>
      </c>
      <c r="H16" s="346"/>
      <c r="I16" s="346"/>
      <c r="J16" s="354"/>
      <c r="K16" s="346"/>
      <c r="L16" s="346"/>
      <c r="M16" s="346"/>
      <c r="N16" s="346"/>
      <c r="O16" s="346"/>
      <c r="P16" s="346"/>
      <c r="Q16" s="346"/>
    </row>
    <row r="17" spans="2:17" x14ac:dyDescent="0.3">
      <c r="B17" s="13" t="s">
        <v>37</v>
      </c>
      <c r="C17" s="227">
        <f>'VPS1'!C18</f>
        <v>0</v>
      </c>
      <c r="D17" s="94">
        <f>'VPS1'!D18</f>
        <v>0</v>
      </c>
      <c r="E17" s="94">
        <f>'VPS1'!E18</f>
        <v>0</v>
      </c>
      <c r="F17" s="95">
        <f>'VPS1'!J18</f>
        <v>0</v>
      </c>
      <c r="G17" s="95">
        <f>'VPS1'!I18</f>
        <v>0</v>
      </c>
      <c r="H17" s="346"/>
      <c r="I17" s="346"/>
      <c r="J17" s="354"/>
      <c r="K17" s="346"/>
      <c r="L17" s="346"/>
      <c r="M17" s="346"/>
      <c r="N17" s="346"/>
      <c r="O17" s="346"/>
      <c r="P17" s="346"/>
      <c r="Q17" s="346"/>
    </row>
    <row r="18" spans="2:17" x14ac:dyDescent="0.3">
      <c r="B18" s="13" t="s">
        <v>38</v>
      </c>
      <c r="C18" s="227">
        <f>'VPS1'!C19</f>
        <v>0</v>
      </c>
      <c r="D18" s="94">
        <f>'VPS1'!D19</f>
        <v>0</v>
      </c>
      <c r="E18" s="94">
        <f>'VPS1'!E19</f>
        <v>0</v>
      </c>
      <c r="F18" s="95">
        <f>'VPS1'!J19</f>
        <v>0</v>
      </c>
      <c r="G18" s="95">
        <f>'VPS1'!I19</f>
        <v>0</v>
      </c>
      <c r="H18" s="346"/>
      <c r="I18" s="346"/>
      <c r="J18" s="354"/>
      <c r="K18" s="346"/>
      <c r="L18" s="346"/>
      <c r="M18" s="346"/>
      <c r="N18" s="346"/>
      <c r="O18" s="346"/>
      <c r="P18" s="346"/>
      <c r="Q18" s="346"/>
    </row>
    <row r="19" spans="2:17" x14ac:dyDescent="0.3">
      <c r="B19" s="13" t="s">
        <v>39</v>
      </c>
      <c r="C19" s="227">
        <f>'VPS1'!C20</f>
        <v>0</v>
      </c>
      <c r="D19" s="94">
        <f>'VPS1'!D20</f>
        <v>0</v>
      </c>
      <c r="E19" s="94">
        <f>'VPS1'!E20</f>
        <v>0</v>
      </c>
      <c r="F19" s="95">
        <f>'VPS1'!J20</f>
        <v>0</v>
      </c>
      <c r="G19" s="95">
        <f>'VPS1'!I20</f>
        <v>0</v>
      </c>
      <c r="H19" s="346"/>
      <c r="I19" s="346"/>
      <c r="J19" s="354"/>
      <c r="K19" s="346"/>
      <c r="L19" s="346"/>
      <c r="M19" s="346"/>
      <c r="N19" s="346"/>
      <c r="O19" s="346"/>
      <c r="P19" s="346"/>
      <c r="Q19" s="346"/>
    </row>
    <row r="20" spans="2:17" x14ac:dyDescent="0.3">
      <c r="B20" s="13" t="s">
        <v>40</v>
      </c>
      <c r="C20" s="227">
        <f>'VPS1'!C21</f>
        <v>0</v>
      </c>
      <c r="D20" s="94">
        <f>'VPS1'!D21</f>
        <v>0</v>
      </c>
      <c r="E20" s="94">
        <f>'VPS1'!E21</f>
        <v>0</v>
      </c>
      <c r="F20" s="95">
        <f>'VPS1'!J21</f>
        <v>0</v>
      </c>
      <c r="G20" s="95">
        <f>'VPS1'!I21</f>
        <v>0</v>
      </c>
      <c r="H20" s="346"/>
      <c r="I20" s="346"/>
      <c r="J20" s="354"/>
      <c r="K20" s="346"/>
      <c r="L20" s="346"/>
      <c r="M20" s="346"/>
      <c r="N20" s="346"/>
      <c r="O20" s="346"/>
      <c r="P20" s="346"/>
      <c r="Q20" s="346"/>
    </row>
    <row r="21" spans="2:17" x14ac:dyDescent="0.3">
      <c r="B21" s="13" t="s">
        <v>41</v>
      </c>
      <c r="C21" s="227">
        <f>'VPS1'!C22</f>
        <v>0</v>
      </c>
      <c r="D21" s="94">
        <f>'VPS1'!D22</f>
        <v>0</v>
      </c>
      <c r="E21" s="94">
        <f>'VPS1'!E22</f>
        <v>0</v>
      </c>
      <c r="F21" s="95">
        <f>'VPS1'!J22</f>
        <v>0</v>
      </c>
      <c r="G21" s="95">
        <f>'VPS1'!I22</f>
        <v>0</v>
      </c>
      <c r="H21" s="346"/>
      <c r="I21" s="346"/>
      <c r="J21" s="354"/>
      <c r="K21" s="346"/>
      <c r="L21" s="346"/>
      <c r="M21" s="346"/>
      <c r="N21" s="346"/>
      <c r="O21" s="346"/>
      <c r="P21" s="346"/>
      <c r="Q21" s="346"/>
    </row>
    <row r="22" spans="2:17" x14ac:dyDescent="0.3">
      <c r="B22" s="13" t="s">
        <v>42</v>
      </c>
      <c r="C22" s="227">
        <f>'VPS1'!C23</f>
        <v>0</v>
      </c>
      <c r="D22" s="94">
        <f>'VPS1'!D23</f>
        <v>0</v>
      </c>
      <c r="E22" s="94">
        <f>'VPS1'!E23</f>
        <v>0</v>
      </c>
      <c r="F22" s="95">
        <f>'VPS1'!J23</f>
        <v>0</v>
      </c>
      <c r="G22" s="95">
        <f>'VPS1'!I23</f>
        <v>0</v>
      </c>
      <c r="H22" s="346"/>
      <c r="I22" s="346"/>
      <c r="J22" s="354"/>
      <c r="K22" s="346"/>
      <c r="L22" s="346"/>
      <c r="M22" s="346"/>
      <c r="N22" s="346"/>
      <c r="O22" s="346"/>
      <c r="P22" s="346"/>
      <c r="Q22" s="346"/>
    </row>
    <row r="23" spans="2:17" x14ac:dyDescent="0.3">
      <c r="B23" s="13" t="s">
        <v>43</v>
      </c>
      <c r="C23" s="227">
        <f>'VPS1'!C24</f>
        <v>0</v>
      </c>
      <c r="D23" s="94">
        <f>'VPS1'!D24</f>
        <v>0</v>
      </c>
      <c r="E23" s="94">
        <f>'VPS1'!E24</f>
        <v>0</v>
      </c>
      <c r="F23" s="95">
        <f>'VPS1'!J24</f>
        <v>0</v>
      </c>
      <c r="G23" s="95">
        <f>'VPS1'!I24</f>
        <v>0</v>
      </c>
      <c r="H23" s="346"/>
      <c r="I23" s="346"/>
      <c r="J23" s="354"/>
      <c r="K23" s="346"/>
      <c r="L23" s="346"/>
      <c r="M23" s="346"/>
      <c r="N23" s="346"/>
      <c r="O23" s="346"/>
      <c r="P23" s="346"/>
      <c r="Q23" s="346"/>
    </row>
    <row r="24" spans="2:17" x14ac:dyDescent="0.3">
      <c r="B24" s="13" t="s">
        <v>44</v>
      </c>
      <c r="C24" s="227">
        <f>'VPS1'!C25</f>
        <v>0</v>
      </c>
      <c r="D24" s="94">
        <f>'VPS1'!D25</f>
        <v>0</v>
      </c>
      <c r="E24" s="94">
        <f>'VPS1'!E25</f>
        <v>0</v>
      </c>
      <c r="F24" s="95">
        <f>'VPS1'!J25</f>
        <v>0</v>
      </c>
      <c r="G24" s="95">
        <f>'VPS1'!I25</f>
        <v>0</v>
      </c>
      <c r="H24" s="346"/>
      <c r="I24" s="346"/>
      <c r="J24" s="354"/>
      <c r="K24" s="346"/>
      <c r="L24" s="346"/>
      <c r="M24" s="346"/>
      <c r="N24" s="346"/>
      <c r="O24" s="346"/>
      <c r="P24" s="346"/>
      <c r="Q24" s="346"/>
    </row>
    <row r="25" spans="2:17" x14ac:dyDescent="0.3">
      <c r="B25" s="13" t="s">
        <v>45</v>
      </c>
      <c r="C25" s="227">
        <f>'VPS1'!C26</f>
        <v>0</v>
      </c>
      <c r="D25" s="94">
        <f>'VPS1'!D26</f>
        <v>0</v>
      </c>
      <c r="E25" s="94">
        <f>'VPS1'!E26</f>
        <v>0</v>
      </c>
      <c r="F25" s="95">
        <f>'VPS1'!J26</f>
        <v>0</v>
      </c>
      <c r="G25" s="95">
        <f>'VPS1'!I26</f>
        <v>0</v>
      </c>
      <c r="H25" s="346"/>
      <c r="I25" s="346"/>
      <c r="J25" s="354"/>
      <c r="K25" s="346"/>
      <c r="L25" s="346"/>
      <c r="M25" s="346"/>
      <c r="N25" s="346"/>
      <c r="O25" s="346"/>
      <c r="P25" s="346"/>
      <c r="Q25" s="346"/>
    </row>
    <row r="26" spans="2:17" x14ac:dyDescent="0.3">
      <c r="B26" s="13" t="s">
        <v>46</v>
      </c>
      <c r="C26" s="227">
        <f>'VPS1'!C27</f>
        <v>0</v>
      </c>
      <c r="D26" s="94">
        <f>'VPS1'!D27</f>
        <v>0</v>
      </c>
      <c r="E26" s="94">
        <f>'VPS1'!E27</f>
        <v>0</v>
      </c>
      <c r="F26" s="95">
        <f>'VPS1'!J27</f>
        <v>0</v>
      </c>
      <c r="G26" s="95">
        <f>'VPS1'!I27</f>
        <v>0</v>
      </c>
      <c r="H26" s="346"/>
      <c r="I26" s="346"/>
      <c r="J26" s="354"/>
      <c r="K26" s="346"/>
      <c r="L26" s="346"/>
      <c r="M26" s="346"/>
      <c r="N26" s="346"/>
      <c r="O26" s="346"/>
      <c r="P26" s="346"/>
      <c r="Q26" s="346"/>
    </row>
    <row r="27" spans="2:17" x14ac:dyDescent="0.3">
      <c r="B27" s="13" t="s">
        <v>47</v>
      </c>
      <c r="C27" s="227">
        <f>'VPS1'!C28</f>
        <v>0</v>
      </c>
      <c r="D27" s="94">
        <f>'VPS1'!D28</f>
        <v>0</v>
      </c>
      <c r="E27" s="94">
        <f>'VPS1'!E28</f>
        <v>0</v>
      </c>
      <c r="F27" s="95">
        <f>'VPS1'!J28</f>
        <v>0</v>
      </c>
      <c r="G27" s="95">
        <f>'VPS1'!I28</f>
        <v>0</v>
      </c>
      <c r="H27" s="346"/>
      <c r="I27" s="346"/>
      <c r="J27" s="354"/>
      <c r="K27" s="346"/>
      <c r="L27" s="346"/>
      <c r="M27" s="346"/>
      <c r="N27" s="346"/>
      <c r="O27" s="346"/>
      <c r="P27" s="346"/>
      <c r="Q27" s="346"/>
    </row>
    <row r="28" spans="2:17" x14ac:dyDescent="0.3">
      <c r="B28" s="13" t="s">
        <v>48</v>
      </c>
      <c r="C28" s="227">
        <f>'VPS1'!C29</f>
        <v>0</v>
      </c>
      <c r="D28" s="94">
        <f>'VPS1'!D29</f>
        <v>0</v>
      </c>
      <c r="E28" s="94">
        <f>'VPS1'!E29</f>
        <v>0</v>
      </c>
      <c r="F28" s="95">
        <f>'VPS1'!J29</f>
        <v>0</v>
      </c>
      <c r="G28" s="95">
        <f>'VPS1'!I29</f>
        <v>0</v>
      </c>
      <c r="H28" s="346"/>
      <c r="I28" s="346"/>
      <c r="J28" s="354"/>
      <c r="K28" s="346"/>
      <c r="L28" s="346"/>
      <c r="M28" s="346"/>
      <c r="N28" s="346"/>
      <c r="O28" s="346"/>
      <c r="P28" s="346"/>
      <c r="Q28" s="346"/>
    </row>
    <row r="31" spans="2:17" x14ac:dyDescent="0.3">
      <c r="B31" s="32"/>
      <c r="C31" s="32"/>
      <c r="D31" s="34" t="s">
        <v>91</v>
      </c>
    </row>
    <row r="32" spans="2:17" ht="28.8" x14ac:dyDescent="0.3">
      <c r="B32" s="35" t="s">
        <v>85</v>
      </c>
      <c r="C32" s="35"/>
      <c r="D32" s="33" t="s">
        <v>690</v>
      </c>
    </row>
    <row r="33" spans="2:4" ht="43.2" x14ac:dyDescent="0.3">
      <c r="B33" s="365" t="s">
        <v>692</v>
      </c>
      <c r="C33" s="32"/>
      <c r="D33" s="33" t="s">
        <v>693</v>
      </c>
    </row>
  </sheetData>
  <phoneticPr fontId="20" type="noConversion"/>
  <dataValidations count="3">
    <dataValidation type="decimal" allowBlank="1" showInputMessage="1" showErrorMessage="1" prompt="Maksimali reikšmė - 100" sqref="J9:J12" xr:uid="{80ACA0CF-A774-47CE-8DCF-50C36C102BF3}">
      <formula1>0</formula1>
      <formula2>100</formula2>
    </dataValidation>
    <dataValidation type="whole" allowBlank="1" showInputMessage="1" showErrorMessage="1" prompt="Maksimali reikšmė - 50" sqref="K9:K12" xr:uid="{FC9E5DC3-B9D1-4E25-84D5-B93B3691D585}">
      <formula1>0</formula1>
      <formula2>50</formula2>
    </dataValidation>
    <dataValidation type="whole" allowBlank="1" showInputMessage="1" showErrorMessage="1" prompt="Maksimali reikšmė - 100 000" sqref="M9:M12 N9:O13" xr:uid="{D6CBCD4D-BE68-49DB-9389-D052E8881430}">
      <formula1>0</formula1>
      <formula2>100000</formula2>
    </dataValidation>
  </dataValidations>
  <pageMargins left="0.7" right="0.7" top="0.75" bottom="0.75" header="0.3" footer="0.3"/>
  <pageSetup paperSize="9" orientation="portrait" r:id="rId1"/>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1"/>
  <sheetViews>
    <sheetView topLeftCell="A10" workbookViewId="0">
      <selection activeCell="C17" sqref="C17"/>
    </sheetView>
  </sheetViews>
  <sheetFormatPr defaultRowHeight="14.4" x14ac:dyDescent="0.3"/>
  <cols>
    <col min="1" max="1" width="11.6640625" style="40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406" t="s">
        <v>613</v>
      </c>
      <c r="B4" t="s">
        <v>616</v>
      </c>
    </row>
    <row r="5" spans="1:5" x14ac:dyDescent="0.3">
      <c r="A5" s="406" t="s">
        <v>615</v>
      </c>
      <c r="B5" t="s">
        <v>682</v>
      </c>
    </row>
    <row r="7" spans="1:5" ht="55.95" customHeight="1" x14ac:dyDescent="0.3">
      <c r="A7" s="315" t="s">
        <v>523</v>
      </c>
      <c r="B7" s="315" t="s">
        <v>566</v>
      </c>
      <c r="C7" s="263" t="s">
        <v>651</v>
      </c>
      <c r="D7" s="263" t="s">
        <v>569</v>
      </c>
      <c r="E7" s="263" t="s">
        <v>570</v>
      </c>
    </row>
    <row r="8" spans="1:5" ht="71.400000000000006" customHeight="1" x14ac:dyDescent="0.3">
      <c r="A8" s="299" t="s">
        <v>567</v>
      </c>
      <c r="B8" s="299" t="s">
        <v>567</v>
      </c>
      <c r="C8" s="299" t="s">
        <v>568</v>
      </c>
      <c r="D8" s="299" t="s">
        <v>571</v>
      </c>
      <c r="E8" s="299" t="s">
        <v>572</v>
      </c>
    </row>
    <row r="9" spans="1:5" ht="57.6" x14ac:dyDescent="0.3">
      <c r="A9" s="386">
        <v>2024</v>
      </c>
      <c r="B9" s="382" t="s">
        <v>573</v>
      </c>
      <c r="C9" s="402" t="s">
        <v>731</v>
      </c>
      <c r="D9" s="382" t="s">
        <v>732</v>
      </c>
      <c r="E9" s="386"/>
    </row>
    <row r="10" spans="1:5" ht="57.6" x14ac:dyDescent="0.3">
      <c r="A10" s="386">
        <v>2024</v>
      </c>
      <c r="B10" s="382" t="s">
        <v>573</v>
      </c>
      <c r="C10" s="402" t="s">
        <v>731</v>
      </c>
      <c r="D10" s="382" t="s">
        <v>733</v>
      </c>
      <c r="E10" s="386"/>
    </row>
    <row r="11" spans="1:5" ht="43.2" x14ac:dyDescent="0.3">
      <c r="A11" s="386">
        <v>2024</v>
      </c>
      <c r="B11" s="382" t="s">
        <v>573</v>
      </c>
      <c r="C11" s="402" t="s">
        <v>731</v>
      </c>
      <c r="D11" s="407" t="s">
        <v>734</v>
      </c>
      <c r="E11" s="386"/>
    </row>
    <row r="12" spans="1:5" ht="43.2" x14ac:dyDescent="0.3">
      <c r="A12" s="386">
        <v>2024</v>
      </c>
      <c r="B12" s="382" t="s">
        <v>573</v>
      </c>
      <c r="C12" s="402" t="s">
        <v>731</v>
      </c>
      <c r="D12" s="408" t="s">
        <v>735</v>
      </c>
      <c r="E12" s="386"/>
    </row>
    <row r="13" spans="1:5" x14ac:dyDescent="0.3">
      <c r="A13" s="386">
        <v>2024</v>
      </c>
      <c r="B13" s="382" t="s">
        <v>573</v>
      </c>
      <c r="C13" s="402" t="s">
        <v>731</v>
      </c>
      <c r="D13" s="382" t="s">
        <v>736</v>
      </c>
      <c r="E13" s="386"/>
    </row>
    <row r="14" spans="1:5" x14ac:dyDescent="0.3">
      <c r="A14" s="386">
        <v>2024</v>
      </c>
      <c r="B14" s="382" t="s">
        <v>573</v>
      </c>
      <c r="C14" s="402" t="s">
        <v>731</v>
      </c>
      <c r="D14" s="382" t="s">
        <v>737</v>
      </c>
      <c r="E14" s="386"/>
    </row>
    <row r="15" spans="1:5" ht="57.6" x14ac:dyDescent="0.3">
      <c r="A15" s="386">
        <v>2024</v>
      </c>
      <c r="B15" s="382" t="s">
        <v>573</v>
      </c>
      <c r="C15" s="402" t="s">
        <v>731</v>
      </c>
      <c r="D15" s="382" t="s">
        <v>738</v>
      </c>
      <c r="E15" s="386"/>
    </row>
    <row r="16" spans="1:5" ht="57.6" x14ac:dyDescent="0.3">
      <c r="A16" s="386">
        <v>2024</v>
      </c>
      <c r="B16" s="382" t="s">
        <v>573</v>
      </c>
      <c r="C16" s="402" t="s">
        <v>731</v>
      </c>
      <c r="D16" s="382" t="s">
        <v>739</v>
      </c>
      <c r="E16" s="386"/>
    </row>
    <row r="17" spans="1:5" ht="43.2" x14ac:dyDescent="0.3">
      <c r="A17" s="386">
        <v>2024</v>
      </c>
      <c r="B17" s="382" t="s">
        <v>574</v>
      </c>
      <c r="C17" s="402" t="s">
        <v>740</v>
      </c>
      <c r="D17" s="382" t="s">
        <v>741</v>
      </c>
      <c r="E17" s="386"/>
    </row>
    <row r="18" spans="1:5" ht="43.2" x14ac:dyDescent="0.3">
      <c r="A18" s="386">
        <v>2024</v>
      </c>
      <c r="B18" s="382" t="s">
        <v>574</v>
      </c>
      <c r="C18" s="402" t="s">
        <v>740</v>
      </c>
      <c r="D18" s="382" t="s">
        <v>792</v>
      </c>
      <c r="E18" s="386"/>
    </row>
    <row r="19" spans="1:5" ht="57.6" x14ac:dyDescent="0.3">
      <c r="A19" s="386">
        <v>2024</v>
      </c>
      <c r="B19" s="382" t="s">
        <v>574</v>
      </c>
      <c r="C19" s="402" t="s">
        <v>742</v>
      </c>
      <c r="D19" s="382" t="s">
        <v>743</v>
      </c>
      <c r="E19" s="386"/>
    </row>
    <row r="20" spans="1:5" ht="43.2" x14ac:dyDescent="0.3">
      <c r="A20" s="386">
        <v>2024</v>
      </c>
      <c r="B20" s="382" t="s">
        <v>574</v>
      </c>
      <c r="C20" s="402" t="s">
        <v>744</v>
      </c>
      <c r="D20" s="382" t="s">
        <v>791</v>
      </c>
      <c r="E20" s="386"/>
    </row>
    <row r="21" spans="1:5" ht="57.6" x14ac:dyDescent="0.3">
      <c r="A21" s="386">
        <v>2024</v>
      </c>
      <c r="B21" s="382" t="s">
        <v>574</v>
      </c>
      <c r="C21" s="402" t="s">
        <v>744</v>
      </c>
      <c r="D21" s="382" t="s">
        <v>745</v>
      </c>
      <c r="E21" s="386"/>
    </row>
    <row r="22" spans="1:5" ht="57.6" x14ac:dyDescent="0.3">
      <c r="A22" s="386">
        <v>2024</v>
      </c>
      <c r="B22" s="382" t="s">
        <v>574</v>
      </c>
      <c r="C22" s="402" t="s">
        <v>746</v>
      </c>
      <c r="D22" s="382" t="s">
        <v>747</v>
      </c>
      <c r="E22" s="386"/>
    </row>
    <row r="23" spans="1:5" ht="43.2" x14ac:dyDescent="0.3">
      <c r="A23" s="386">
        <v>2024</v>
      </c>
      <c r="B23" s="382" t="s">
        <v>575</v>
      </c>
      <c r="C23" s="402" t="s">
        <v>748</v>
      </c>
      <c r="D23" s="382" t="s">
        <v>749</v>
      </c>
      <c r="E23" s="386"/>
    </row>
    <row r="24" spans="1:5" ht="43.2" x14ac:dyDescent="0.3">
      <c r="A24" s="386">
        <v>2024</v>
      </c>
      <c r="B24" s="382" t="s">
        <v>575</v>
      </c>
      <c r="C24" s="402" t="s">
        <v>748</v>
      </c>
      <c r="D24" s="382" t="s">
        <v>750</v>
      </c>
      <c r="E24" s="386"/>
    </row>
    <row r="25" spans="1:5" ht="87.6" customHeight="1" x14ac:dyDescent="0.3">
      <c r="A25" s="386">
        <v>2025</v>
      </c>
      <c r="B25" s="382" t="s">
        <v>573</v>
      </c>
      <c r="C25" s="402" t="s">
        <v>731</v>
      </c>
      <c r="D25" s="382" t="s">
        <v>788</v>
      </c>
      <c r="E25" s="386" t="s">
        <v>776</v>
      </c>
    </row>
    <row r="26" spans="1:5" ht="57.6" x14ac:dyDescent="0.3">
      <c r="A26" s="386">
        <v>2025</v>
      </c>
      <c r="B26" s="382" t="s">
        <v>574</v>
      </c>
      <c r="C26" s="402" t="s">
        <v>746</v>
      </c>
      <c r="D26" s="382" t="s">
        <v>789</v>
      </c>
      <c r="E26" s="409" t="s">
        <v>778</v>
      </c>
    </row>
    <row r="27" spans="1:5" ht="43.2" x14ac:dyDescent="0.3">
      <c r="A27" s="386">
        <v>2025</v>
      </c>
      <c r="B27" s="382" t="s">
        <v>575</v>
      </c>
      <c r="C27" s="402" t="s">
        <v>748</v>
      </c>
      <c r="D27" s="382" t="s">
        <v>790</v>
      </c>
      <c r="E27" s="386" t="s">
        <v>777</v>
      </c>
    </row>
    <row r="28" spans="1:5" x14ac:dyDescent="0.3">
      <c r="A28" s="386"/>
      <c r="B28" s="382"/>
      <c r="C28" s="382"/>
      <c r="D28" s="382"/>
      <c r="E28" s="386"/>
    </row>
    <row r="29" spans="1:5" x14ac:dyDescent="0.3">
      <c r="A29" s="386"/>
      <c r="B29" s="382"/>
      <c r="C29" s="382"/>
      <c r="D29" s="382"/>
      <c r="E29" s="386"/>
    </row>
    <row r="30" spans="1:5" x14ac:dyDescent="0.3">
      <c r="A30" s="386"/>
      <c r="B30" s="382"/>
      <c r="C30" s="382"/>
      <c r="D30" s="382"/>
      <c r="E30" s="386"/>
    </row>
    <row r="31" spans="1:5" x14ac:dyDescent="0.3">
      <c r="A31" s="386"/>
      <c r="B31" s="382"/>
      <c r="C31" s="382"/>
      <c r="D31" s="382"/>
      <c r="E31" s="386"/>
    </row>
    <row r="32" spans="1:5" x14ac:dyDescent="0.3">
      <c r="A32" s="386"/>
      <c r="B32" s="382"/>
      <c r="C32" s="382"/>
      <c r="D32" s="382"/>
      <c r="E32" s="386"/>
    </row>
    <row r="33" spans="1:5" x14ac:dyDescent="0.3">
      <c r="A33" s="386"/>
      <c r="B33" s="382"/>
      <c r="C33" s="382"/>
      <c r="D33" s="382"/>
      <c r="E33" s="386"/>
    </row>
    <row r="34" spans="1:5" x14ac:dyDescent="0.3">
      <c r="A34" s="386"/>
      <c r="B34" s="382"/>
      <c r="C34" s="382"/>
      <c r="D34" s="382"/>
      <c r="E34" s="386"/>
    </row>
    <row r="35" spans="1:5" x14ac:dyDescent="0.3">
      <c r="A35" s="386"/>
      <c r="B35" s="382"/>
      <c r="C35" s="382"/>
      <c r="D35" s="382"/>
      <c r="E35" s="386"/>
    </row>
    <row r="36" spans="1:5" x14ac:dyDescent="0.3">
      <c r="A36" s="386"/>
      <c r="B36" s="382"/>
      <c r="C36" s="382"/>
      <c r="D36" s="382"/>
      <c r="E36" s="386"/>
    </row>
    <row r="37" spans="1:5" x14ac:dyDescent="0.3">
      <c r="A37" s="386"/>
      <c r="B37" s="382"/>
      <c r="C37" s="382"/>
      <c r="D37" s="382"/>
      <c r="E37" s="386"/>
    </row>
    <row r="38" spans="1:5" x14ac:dyDescent="0.3">
      <c r="A38" s="386"/>
      <c r="B38" s="382"/>
      <c r="C38" s="382"/>
      <c r="D38" s="382"/>
      <c r="E38" s="386"/>
    </row>
    <row r="39" spans="1:5" x14ac:dyDescent="0.3">
      <c r="A39" s="386"/>
      <c r="B39" s="382"/>
      <c r="C39" s="382"/>
      <c r="D39" s="382"/>
      <c r="E39" s="386"/>
    </row>
    <row r="40" spans="1:5" x14ac:dyDescent="0.3">
      <c r="A40" s="386"/>
      <c r="B40" s="382"/>
      <c r="C40" s="382"/>
      <c r="D40" s="382"/>
      <c r="E40" s="386"/>
    </row>
    <row r="41" spans="1:5" x14ac:dyDescent="0.3">
      <c r="A41" s="386"/>
      <c r="B41" s="382"/>
      <c r="C41" s="382"/>
      <c r="D41" s="382"/>
      <c r="E41" s="386"/>
    </row>
    <row r="42" spans="1:5" x14ac:dyDescent="0.3">
      <c r="A42" s="386"/>
      <c r="B42" s="382"/>
      <c r="C42" s="382"/>
      <c r="D42" s="382"/>
      <c r="E42" s="386"/>
    </row>
    <row r="43" spans="1:5" x14ac:dyDescent="0.3">
      <c r="A43" s="386"/>
      <c r="B43" s="382"/>
      <c r="C43" s="382"/>
      <c r="D43" s="382"/>
      <c r="E43" s="386"/>
    </row>
    <row r="44" spans="1:5" x14ac:dyDescent="0.3">
      <c r="A44" s="386"/>
      <c r="B44" s="382"/>
      <c r="C44" s="382"/>
      <c r="D44" s="382"/>
      <c r="E44" s="386"/>
    </row>
    <row r="45" spans="1:5" x14ac:dyDescent="0.3">
      <c r="A45" s="386"/>
      <c r="B45" s="382"/>
      <c r="C45" s="382"/>
      <c r="D45" s="382"/>
      <c r="E45" s="386"/>
    </row>
    <row r="46" spans="1:5" x14ac:dyDescent="0.3">
      <c r="A46" s="386"/>
      <c r="B46" s="382"/>
      <c r="C46" s="382"/>
      <c r="D46" s="382"/>
      <c r="E46" s="386"/>
    </row>
    <row r="47" spans="1:5" x14ac:dyDescent="0.3">
      <c r="A47" s="386"/>
      <c r="B47" s="382"/>
      <c r="C47" s="382"/>
      <c r="D47" s="382"/>
      <c r="E47" s="386"/>
    </row>
    <row r="48" spans="1:5" x14ac:dyDescent="0.3">
      <c r="A48" s="386"/>
      <c r="B48" s="382"/>
      <c r="C48" s="382"/>
      <c r="D48" s="382"/>
      <c r="E48" s="386"/>
    </row>
    <row r="49" spans="1:5" x14ac:dyDescent="0.3">
      <c r="A49" s="386"/>
      <c r="B49" s="382"/>
      <c r="C49" s="382"/>
      <c r="D49" s="382"/>
      <c r="E49" s="386"/>
    </row>
    <row r="50" spans="1:5" x14ac:dyDescent="0.3">
      <c r="A50" s="386"/>
      <c r="B50" s="382"/>
      <c r="C50" s="382"/>
      <c r="D50" s="382"/>
      <c r="E50" s="386"/>
    </row>
    <row r="51" spans="1:5" x14ac:dyDescent="0.3">
      <c r="A51" s="386"/>
      <c r="B51" s="382"/>
      <c r="C51" s="382"/>
      <c r="D51" s="382"/>
      <c r="E51" s="386"/>
    </row>
  </sheetData>
  <hyperlinks>
    <hyperlink ref="C9" r:id="rId1" xr:uid="{C46E46D4-C3FC-4364-8E1B-99A2F78C9880}"/>
    <hyperlink ref="C10" r:id="rId2" xr:uid="{179951DD-CB83-4240-92E0-B92B90546BA9}"/>
    <hyperlink ref="C11" r:id="rId3" xr:uid="{62903812-89D4-4AAD-8280-369C245C8F23}"/>
    <hyperlink ref="C12" r:id="rId4" xr:uid="{70BD87EA-F481-4F31-95A2-EA00AB825768}"/>
    <hyperlink ref="C13" r:id="rId5" xr:uid="{1B3ADCE8-9DF9-40FB-97B1-27B9F066C585}"/>
    <hyperlink ref="C14" r:id="rId6" xr:uid="{88F095A5-E996-49E5-A783-F666F4C78EF1}"/>
    <hyperlink ref="C15" r:id="rId7" xr:uid="{9B5AE3A0-CA49-4D4E-AB39-358C09F5C12A}"/>
    <hyperlink ref="C16" r:id="rId8" xr:uid="{8DEBADDA-EAF7-40AA-B157-D157A9D12F6F}"/>
    <hyperlink ref="C17" r:id="rId9" xr:uid="{586D216A-BCF2-4E53-B103-F3BD1C1AF76F}"/>
    <hyperlink ref="C18" r:id="rId10" xr:uid="{8B91D94D-EF6C-42B9-B2B1-4A44EACAD39D}"/>
    <hyperlink ref="C19" r:id="rId11" xr:uid="{CD86261D-274F-449B-B5E5-E3F714D5040F}"/>
    <hyperlink ref="C20" r:id="rId12" xr:uid="{9F06FA63-9F11-4038-9A7C-E84C36B046F4}"/>
    <hyperlink ref="C21" r:id="rId13" xr:uid="{CA5DA0D0-EF25-4620-BF34-63C6DB963651}"/>
    <hyperlink ref="C22" r:id="rId14" xr:uid="{5982C4B1-DDDC-4008-AA39-66E6BB8B137E}"/>
    <hyperlink ref="C23" r:id="rId15" xr:uid="{38FE2EDC-3756-4E3F-9D6A-FFDD1772688B}"/>
    <hyperlink ref="C24" r:id="rId16" xr:uid="{F6256B30-119F-4C06-8E60-C13064390821}"/>
    <hyperlink ref="C25" r:id="rId17" xr:uid="{1CCF028A-AD70-401F-9021-564C38877F9E}"/>
    <hyperlink ref="C26" r:id="rId18" xr:uid="{51E53994-7972-4F1C-B0B0-D61683CD4B21}"/>
    <hyperlink ref="C27" r:id="rId19" xr:uid="{25106B41-FB68-44BB-A9C8-3E3FA537ADA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B11" sqref="B11"/>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18" t="s">
        <v>626</v>
      </c>
      <c r="C2" s="318"/>
    </row>
    <row r="3" spans="1:6" ht="18" x14ac:dyDescent="0.35">
      <c r="B3" s="318"/>
      <c r="C3" s="318"/>
    </row>
    <row r="4" spans="1:6" ht="18" x14ac:dyDescent="0.35">
      <c r="A4" s="326" t="s">
        <v>613</v>
      </c>
      <c r="B4" t="s">
        <v>616</v>
      </c>
      <c r="C4" s="318"/>
    </row>
    <row r="5" spans="1:6" ht="18" x14ac:dyDescent="0.35">
      <c r="A5" s="326" t="s">
        <v>615</v>
      </c>
      <c r="B5" t="s">
        <v>682</v>
      </c>
      <c r="C5" s="318"/>
    </row>
    <row r="7" spans="1:6" ht="28.8" x14ac:dyDescent="0.3">
      <c r="A7" s="315" t="s">
        <v>523</v>
      </c>
      <c r="B7" s="263" t="s">
        <v>580</v>
      </c>
      <c r="C7" s="263" t="s">
        <v>583</v>
      </c>
      <c r="D7" s="315" t="s">
        <v>581</v>
      </c>
      <c r="E7" s="315" t="s">
        <v>582</v>
      </c>
      <c r="F7" s="263" t="s">
        <v>652</v>
      </c>
    </row>
    <row r="8" spans="1:6" ht="73.95" customHeight="1" x14ac:dyDescent="0.3">
      <c r="A8" s="299" t="s">
        <v>567</v>
      </c>
      <c r="B8" s="316" t="s">
        <v>584</v>
      </c>
      <c r="C8" s="316" t="s">
        <v>591</v>
      </c>
      <c r="D8" s="316" t="s">
        <v>585</v>
      </c>
      <c r="E8" s="316" t="s">
        <v>529</v>
      </c>
      <c r="F8" s="316" t="s">
        <v>529</v>
      </c>
    </row>
    <row r="9" spans="1:6" x14ac:dyDescent="0.3">
      <c r="A9" s="43">
        <v>2024</v>
      </c>
      <c r="B9" s="43" t="s">
        <v>766</v>
      </c>
      <c r="C9" s="43"/>
      <c r="D9" s="267"/>
      <c r="E9" s="43"/>
      <c r="F9" s="43"/>
    </row>
    <row r="10" spans="1:6" x14ac:dyDescent="0.3">
      <c r="A10" s="43">
        <v>2025</v>
      </c>
      <c r="B10" s="43" t="s">
        <v>766</v>
      </c>
      <c r="C10" s="43"/>
      <c r="D10" s="267"/>
      <c r="E10" s="43"/>
      <c r="F10" s="43"/>
    </row>
    <row r="11" spans="1:6" x14ac:dyDescent="0.3">
      <c r="A11" s="43"/>
      <c r="B11" s="43"/>
      <c r="C11" s="43"/>
      <c r="D11" s="267"/>
      <c r="E11" s="43"/>
      <c r="F11" s="43"/>
    </row>
    <row r="12" spans="1:6" x14ac:dyDescent="0.3">
      <c r="A12" s="43"/>
      <c r="B12" s="43"/>
      <c r="C12" s="43"/>
      <c r="D12" s="267"/>
      <c r="E12" s="43"/>
      <c r="F12" s="43"/>
    </row>
    <row r="13" spans="1:6" x14ac:dyDescent="0.3">
      <c r="A13" s="43"/>
      <c r="B13" s="43"/>
      <c r="C13" s="43"/>
      <c r="D13" s="267"/>
      <c r="E13" s="43"/>
      <c r="F13" s="43"/>
    </row>
    <row r="14" spans="1:6" x14ac:dyDescent="0.3">
      <c r="A14" s="43"/>
      <c r="B14" s="43"/>
      <c r="C14" s="43"/>
      <c r="D14" s="267"/>
      <c r="E14" s="43"/>
      <c r="F14" s="43"/>
    </row>
    <row r="15" spans="1:6" x14ac:dyDescent="0.3">
      <c r="A15" s="43"/>
      <c r="B15" s="43"/>
      <c r="C15" s="43"/>
      <c r="D15" s="267"/>
      <c r="E15" s="43"/>
      <c r="F15" s="43"/>
    </row>
    <row r="16" spans="1:6" x14ac:dyDescent="0.3">
      <c r="A16" s="43"/>
      <c r="B16" s="43"/>
      <c r="C16" s="43"/>
      <c r="D16" s="267"/>
      <c r="E16" s="43"/>
      <c r="F16" s="43"/>
    </row>
    <row r="17" spans="1:6" x14ac:dyDescent="0.3">
      <c r="A17" s="43"/>
      <c r="B17" s="43"/>
      <c r="C17" s="43"/>
      <c r="D17" s="267"/>
      <c r="E17" s="43"/>
      <c r="F17" s="43"/>
    </row>
    <row r="18" spans="1:6" x14ac:dyDescent="0.3">
      <c r="A18" s="43"/>
      <c r="B18" s="43"/>
      <c r="C18" s="43"/>
      <c r="D18" s="267"/>
      <c r="E18" s="43"/>
      <c r="F18" s="43"/>
    </row>
    <row r="19" spans="1:6" x14ac:dyDescent="0.3">
      <c r="A19" s="43"/>
      <c r="B19" s="43"/>
      <c r="C19" s="43"/>
      <c r="D19" s="267"/>
      <c r="E19" s="43"/>
      <c r="F19" s="43"/>
    </row>
    <row r="20" spans="1:6" x14ac:dyDescent="0.3">
      <c r="A20" s="43"/>
      <c r="B20" s="43"/>
      <c r="C20" s="43"/>
      <c r="D20" s="267"/>
      <c r="E20" s="43"/>
      <c r="F20" s="43"/>
    </row>
    <row r="21" spans="1:6" x14ac:dyDescent="0.3">
      <c r="A21" s="43"/>
      <c r="B21" s="43"/>
      <c r="C21" s="43"/>
      <c r="D21" s="267"/>
      <c r="E21" s="43"/>
      <c r="F21" s="43"/>
    </row>
    <row r="22" spans="1:6" x14ac:dyDescent="0.3">
      <c r="A22" s="43"/>
      <c r="B22" s="43"/>
      <c r="C22" s="43"/>
      <c r="D22" s="267"/>
      <c r="E22" s="43"/>
      <c r="F22" s="43"/>
    </row>
    <row r="23" spans="1:6" x14ac:dyDescent="0.3">
      <c r="A23" s="43"/>
      <c r="B23" s="43"/>
      <c r="C23" s="43"/>
      <c r="D23" s="267"/>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12" sqref="D12"/>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18" t="s">
        <v>586</v>
      </c>
    </row>
    <row r="3" spans="1:7" ht="18" x14ac:dyDescent="0.35">
      <c r="A3" s="285"/>
      <c r="B3" s="318"/>
    </row>
    <row r="4" spans="1:7" x14ac:dyDescent="0.3">
      <c r="A4" s="326" t="s">
        <v>613</v>
      </c>
      <c r="B4" t="s">
        <v>616</v>
      </c>
    </row>
    <row r="5" spans="1:7" x14ac:dyDescent="0.3">
      <c r="A5" s="326" t="s">
        <v>615</v>
      </c>
      <c r="B5" t="s">
        <v>682</v>
      </c>
    </row>
    <row r="7" spans="1:7" ht="55.2" customHeight="1" x14ac:dyDescent="0.3">
      <c r="A7" s="315" t="s">
        <v>523</v>
      </c>
      <c r="B7" s="263" t="s">
        <v>587</v>
      </c>
      <c r="C7" s="263" t="s">
        <v>583</v>
      </c>
      <c r="D7" s="263" t="s">
        <v>590</v>
      </c>
      <c r="E7" s="315" t="s">
        <v>581</v>
      </c>
      <c r="F7" s="315" t="s">
        <v>582</v>
      </c>
      <c r="G7" s="263" t="s">
        <v>652</v>
      </c>
    </row>
    <row r="8" spans="1:7" ht="43.2" x14ac:dyDescent="0.3">
      <c r="A8" s="299" t="s">
        <v>567</v>
      </c>
      <c r="B8" s="299" t="s">
        <v>567</v>
      </c>
      <c r="C8" s="316" t="s">
        <v>591</v>
      </c>
      <c r="D8" s="316" t="s">
        <v>592</v>
      </c>
      <c r="E8" s="316" t="s">
        <v>585</v>
      </c>
      <c r="F8" s="316" t="s">
        <v>529</v>
      </c>
      <c r="G8" s="316" t="s">
        <v>529</v>
      </c>
    </row>
    <row r="9" spans="1:7" x14ac:dyDescent="0.3">
      <c r="A9" s="43">
        <v>2024</v>
      </c>
      <c r="B9" s="43"/>
      <c r="C9" s="43"/>
      <c r="D9" s="267" t="s">
        <v>767</v>
      </c>
      <c r="E9" s="267"/>
      <c r="F9" s="43"/>
      <c r="G9" s="43"/>
    </row>
    <row r="10" spans="1:7" x14ac:dyDescent="0.3">
      <c r="A10" s="43">
        <v>2025</v>
      </c>
      <c r="B10" s="43"/>
      <c r="C10" s="43"/>
      <c r="D10" s="267" t="s">
        <v>767</v>
      </c>
      <c r="E10" s="267"/>
      <c r="F10" s="43"/>
      <c r="G10" s="43"/>
    </row>
    <row r="11" spans="1:7" x14ac:dyDescent="0.3">
      <c r="A11" s="43"/>
      <c r="B11" s="43"/>
      <c r="C11" s="43"/>
      <c r="D11" s="267"/>
      <c r="E11" s="267"/>
      <c r="F11" s="43"/>
      <c r="G11" s="43"/>
    </row>
    <row r="12" spans="1:7" x14ac:dyDescent="0.3">
      <c r="A12" s="43"/>
      <c r="B12" s="43"/>
      <c r="C12" s="43"/>
      <c r="D12" s="267"/>
      <c r="E12" s="267"/>
      <c r="F12" s="43"/>
      <c r="G12" s="43"/>
    </row>
    <row r="13" spans="1:7" x14ac:dyDescent="0.3">
      <c r="A13" s="43"/>
      <c r="B13" s="43"/>
      <c r="C13" s="43"/>
      <c r="D13" s="267"/>
      <c r="E13" s="267"/>
      <c r="F13" s="43"/>
      <c r="G13" s="43"/>
    </row>
    <row r="14" spans="1:7" x14ac:dyDescent="0.3">
      <c r="A14" s="43"/>
      <c r="B14" s="43"/>
      <c r="C14" s="43"/>
      <c r="D14" s="267"/>
      <c r="E14" s="267"/>
      <c r="F14" s="43"/>
      <c r="G14" s="43"/>
    </row>
    <row r="15" spans="1:7" x14ac:dyDescent="0.3">
      <c r="A15" s="43"/>
      <c r="B15" s="43"/>
      <c r="C15" s="43"/>
      <c r="D15" s="267"/>
      <c r="E15" s="267"/>
      <c r="F15" s="43"/>
      <c r="G15" s="43"/>
    </row>
    <row r="16" spans="1:7" x14ac:dyDescent="0.3">
      <c r="A16" s="43"/>
      <c r="B16" s="43"/>
      <c r="C16" s="43"/>
      <c r="D16" s="267"/>
      <c r="E16" s="267"/>
      <c r="F16" s="43"/>
      <c r="G16" s="43"/>
    </row>
    <row r="17" spans="1:7" x14ac:dyDescent="0.3">
      <c r="A17" s="43"/>
      <c r="B17" s="43"/>
      <c r="C17" s="43"/>
      <c r="D17" s="267"/>
      <c r="E17" s="267"/>
      <c r="F17" s="43"/>
      <c r="G17" s="43"/>
    </row>
    <row r="18" spans="1:7" x14ac:dyDescent="0.3">
      <c r="A18" s="43"/>
      <c r="B18" s="43"/>
      <c r="C18" s="43"/>
      <c r="D18" s="267"/>
      <c r="E18" s="267"/>
      <c r="F18" s="43"/>
      <c r="G18" s="43"/>
    </row>
    <row r="19" spans="1:7" x14ac:dyDescent="0.3">
      <c r="A19" s="43"/>
      <c r="B19" s="43"/>
      <c r="C19" s="43"/>
      <c r="D19" s="267"/>
      <c r="E19" s="267"/>
      <c r="F19" s="43"/>
      <c r="G19" s="43"/>
    </row>
    <row r="20" spans="1:7" x14ac:dyDescent="0.3">
      <c r="A20" s="43"/>
      <c r="B20" s="43"/>
      <c r="C20" s="43"/>
      <c r="D20" s="267"/>
      <c r="E20" s="267"/>
      <c r="F20" s="43"/>
      <c r="G20" s="43"/>
    </row>
    <row r="21" spans="1:7" x14ac:dyDescent="0.3">
      <c r="A21" s="43"/>
      <c r="B21" s="43"/>
      <c r="C21" s="43"/>
      <c r="D21" s="267"/>
      <c r="E21" s="267"/>
      <c r="F21" s="43"/>
      <c r="G21" s="43"/>
    </row>
    <row r="22" spans="1:7" x14ac:dyDescent="0.3">
      <c r="A22" s="43"/>
      <c r="B22" s="43"/>
      <c r="C22" s="43"/>
      <c r="D22" s="267"/>
      <c r="E22" s="267"/>
      <c r="F22" s="43"/>
      <c r="G22" s="43"/>
    </row>
    <row r="23" spans="1:7" x14ac:dyDescent="0.3">
      <c r="A23" s="43"/>
      <c r="B23" s="43"/>
      <c r="C23" s="43"/>
      <c r="D23" s="267"/>
      <c r="E23" s="267"/>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zoomScale="80" zoomScaleNormal="80" workbookViewId="0">
      <selection activeCell="E13" sqref="E13"/>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6" t="s">
        <v>613</v>
      </c>
      <c r="B3" t="s">
        <v>616</v>
      </c>
      <c r="C3"/>
      <c r="D3" s="281"/>
      <c r="E3" s="281"/>
      <c r="F3" s="281"/>
      <c r="G3" s="281"/>
    </row>
    <row r="4" spans="1:11" x14ac:dyDescent="0.3">
      <c r="A4" s="326" t="s">
        <v>615</v>
      </c>
      <c r="B4" t="s">
        <v>683</v>
      </c>
      <c r="C4"/>
      <c r="D4" s="282"/>
      <c r="E4" s="282"/>
      <c r="F4" s="282"/>
      <c r="G4" s="282"/>
    </row>
    <row r="5" spans="1:11" x14ac:dyDescent="0.3">
      <c r="A5"/>
      <c r="B5"/>
      <c r="C5"/>
      <c r="D5"/>
      <c r="E5"/>
      <c r="F5" s="362">
        <v>2024</v>
      </c>
      <c r="G5" s="362">
        <v>2025</v>
      </c>
      <c r="H5" s="362">
        <v>2026</v>
      </c>
      <c r="I5" s="362">
        <v>2027</v>
      </c>
      <c r="J5" s="362">
        <v>2028</v>
      </c>
      <c r="K5" s="362">
        <v>2029</v>
      </c>
    </row>
    <row r="6" spans="1:11" ht="64.2" customHeight="1" x14ac:dyDescent="0.3">
      <c r="A6" s="334" t="s">
        <v>51</v>
      </c>
      <c r="B6" s="334" t="s">
        <v>627</v>
      </c>
      <c r="C6" s="335" t="s">
        <v>637</v>
      </c>
      <c r="D6" s="335" t="s">
        <v>629</v>
      </c>
      <c r="E6" s="335" t="s">
        <v>630</v>
      </c>
      <c r="F6" s="335" t="s">
        <v>631</v>
      </c>
      <c r="G6" s="335" t="s">
        <v>632</v>
      </c>
      <c r="H6" s="335" t="s">
        <v>633</v>
      </c>
      <c r="I6" s="335" t="s">
        <v>634</v>
      </c>
      <c r="J6" s="335" t="s">
        <v>635</v>
      </c>
      <c r="K6" s="335" t="s">
        <v>636</v>
      </c>
    </row>
    <row r="7" spans="1:11" ht="55.2" customHeight="1" x14ac:dyDescent="0.3">
      <c r="A7" s="336" t="s">
        <v>567</v>
      </c>
      <c r="B7" s="337" t="s">
        <v>628</v>
      </c>
      <c r="C7" s="337" t="s">
        <v>567</v>
      </c>
      <c r="D7" s="337" t="s">
        <v>638</v>
      </c>
      <c r="E7" s="337" t="s">
        <v>638</v>
      </c>
      <c r="F7" s="337" t="s">
        <v>639</v>
      </c>
      <c r="G7" s="337" t="s">
        <v>639</v>
      </c>
      <c r="H7" s="337" t="s">
        <v>639</v>
      </c>
      <c r="I7" s="337" t="s">
        <v>639</v>
      </c>
      <c r="J7" s="337" t="s">
        <v>639</v>
      </c>
      <c r="K7" s="337" t="s">
        <v>639</v>
      </c>
    </row>
    <row r="8" spans="1:11" ht="28.8" x14ac:dyDescent="0.3">
      <c r="A8" s="401" t="s">
        <v>29</v>
      </c>
      <c r="B8" s="401" t="s">
        <v>707</v>
      </c>
      <c r="C8" s="410" t="s">
        <v>641</v>
      </c>
      <c r="D8" s="410">
        <v>24.1</v>
      </c>
      <c r="E8" s="410">
        <v>27</v>
      </c>
      <c r="F8" s="410">
        <v>0</v>
      </c>
      <c r="G8" s="410">
        <v>0</v>
      </c>
      <c r="H8" s="385"/>
      <c r="I8" s="385"/>
      <c r="J8" s="385"/>
      <c r="K8" s="385"/>
    </row>
    <row r="9" spans="1:11" ht="28.8" x14ac:dyDescent="0.3">
      <c r="A9" s="401" t="s">
        <v>29</v>
      </c>
      <c r="B9" s="401" t="s">
        <v>708</v>
      </c>
      <c r="C9" s="410" t="s">
        <v>640</v>
      </c>
      <c r="D9" s="410">
        <v>0</v>
      </c>
      <c r="E9" s="410">
        <v>1</v>
      </c>
      <c r="F9" s="410">
        <v>0</v>
      </c>
      <c r="G9" s="410">
        <v>0</v>
      </c>
      <c r="H9" s="385"/>
      <c r="I9" s="385"/>
      <c r="J9" s="385"/>
      <c r="K9" s="385"/>
    </row>
    <row r="10" spans="1:11" ht="28.8" x14ac:dyDescent="0.3">
      <c r="A10" s="401" t="s">
        <v>29</v>
      </c>
      <c r="B10" s="401" t="s">
        <v>709</v>
      </c>
      <c r="C10" s="410" t="s">
        <v>640</v>
      </c>
      <c r="D10" s="410">
        <v>1623</v>
      </c>
      <c r="E10" s="410">
        <v>2100</v>
      </c>
      <c r="F10" s="410">
        <v>0</v>
      </c>
      <c r="G10" s="410">
        <v>0</v>
      </c>
      <c r="H10" s="385"/>
      <c r="I10" s="385"/>
      <c r="J10" s="385"/>
      <c r="K10" s="385"/>
    </row>
    <row r="11" spans="1:11" ht="28.8" x14ac:dyDescent="0.3">
      <c r="A11" s="401" t="s">
        <v>29</v>
      </c>
      <c r="B11" s="401" t="s">
        <v>710</v>
      </c>
      <c r="C11" s="410" t="s">
        <v>640</v>
      </c>
      <c r="D11" s="410">
        <v>0</v>
      </c>
      <c r="E11" s="410">
        <v>1</v>
      </c>
      <c r="F11" s="410">
        <v>0</v>
      </c>
      <c r="G11" s="410">
        <v>0</v>
      </c>
      <c r="H11" s="385"/>
      <c r="I11" s="385"/>
      <c r="J11" s="385"/>
      <c r="K11" s="385"/>
    </row>
    <row r="12" spans="1:11" ht="19.8" customHeight="1" x14ac:dyDescent="0.3">
      <c r="A12" s="401" t="s">
        <v>13</v>
      </c>
      <c r="B12" s="401" t="s">
        <v>711</v>
      </c>
      <c r="C12" s="410" t="s">
        <v>640</v>
      </c>
      <c r="D12" s="410">
        <v>16</v>
      </c>
      <c r="E12" s="410">
        <v>27</v>
      </c>
      <c r="F12" s="410">
        <v>0</v>
      </c>
      <c r="G12" s="410">
        <v>0</v>
      </c>
      <c r="H12" s="385"/>
      <c r="I12" s="385"/>
      <c r="J12" s="385"/>
      <c r="K12" s="385"/>
    </row>
    <row r="13" spans="1:11" ht="28.8" x14ac:dyDescent="0.3">
      <c r="A13" s="401" t="s">
        <v>13</v>
      </c>
      <c r="B13" s="401" t="s">
        <v>712</v>
      </c>
      <c r="C13" s="410" t="s">
        <v>640</v>
      </c>
      <c r="D13" s="410">
        <v>0</v>
      </c>
      <c r="E13" s="410">
        <v>8</v>
      </c>
      <c r="F13" s="410">
        <v>0</v>
      </c>
      <c r="G13" s="410">
        <v>0</v>
      </c>
      <c r="H13" s="385"/>
      <c r="I13" s="385"/>
      <c r="J13" s="385"/>
      <c r="K13" s="385"/>
    </row>
    <row r="14" spans="1:11" ht="17.399999999999999" customHeight="1" x14ac:dyDescent="0.3">
      <c r="A14" s="401" t="s">
        <v>26</v>
      </c>
      <c r="B14" s="401" t="s">
        <v>713</v>
      </c>
      <c r="C14" s="410" t="s">
        <v>640</v>
      </c>
      <c r="D14" s="410">
        <v>0</v>
      </c>
      <c r="E14" s="410">
        <v>1</v>
      </c>
      <c r="F14" s="410">
        <v>0</v>
      </c>
      <c r="G14" s="410">
        <v>0</v>
      </c>
      <c r="H14" s="385"/>
      <c r="I14" s="385"/>
      <c r="J14" s="385"/>
      <c r="K14" s="385"/>
    </row>
    <row r="15" spans="1:11" ht="28.8" x14ac:dyDescent="0.3">
      <c r="A15" s="401" t="s">
        <v>26</v>
      </c>
      <c r="B15" s="401" t="s">
        <v>714</v>
      </c>
      <c r="C15" s="410" t="s">
        <v>640</v>
      </c>
      <c r="D15" s="410">
        <v>0</v>
      </c>
      <c r="E15" s="410">
        <v>1</v>
      </c>
      <c r="F15" s="410">
        <v>0</v>
      </c>
      <c r="G15" s="410">
        <v>0</v>
      </c>
      <c r="H15" s="385"/>
      <c r="I15" s="385"/>
      <c r="J15" s="385"/>
      <c r="K15" s="385"/>
    </row>
    <row r="16" spans="1:11" ht="28.8" x14ac:dyDescent="0.3">
      <c r="A16" s="401" t="s">
        <v>26</v>
      </c>
      <c r="B16" s="401" t="s">
        <v>712</v>
      </c>
      <c r="C16" s="410" t="s">
        <v>640</v>
      </c>
      <c r="D16" s="410">
        <v>0</v>
      </c>
      <c r="E16" s="410">
        <v>1</v>
      </c>
      <c r="F16" s="410">
        <v>0</v>
      </c>
      <c r="G16" s="410">
        <v>0</v>
      </c>
      <c r="H16" s="385"/>
      <c r="I16" s="385"/>
      <c r="J16" s="385"/>
      <c r="K16" s="385"/>
    </row>
    <row r="17" spans="1:11" ht="30.6" customHeight="1" x14ac:dyDescent="0.3">
      <c r="A17" s="401" t="s">
        <v>23</v>
      </c>
      <c r="B17" s="401" t="s">
        <v>715</v>
      </c>
      <c r="C17" s="410" t="s">
        <v>640</v>
      </c>
      <c r="D17" s="410">
        <v>13</v>
      </c>
      <c r="E17" s="410">
        <v>18</v>
      </c>
      <c r="F17" s="410">
        <v>0</v>
      </c>
      <c r="G17" s="410">
        <v>2</v>
      </c>
      <c r="H17" s="385"/>
      <c r="I17" s="385"/>
      <c r="J17" s="385"/>
      <c r="K17" s="385"/>
    </row>
    <row r="18" spans="1:11" ht="43.8" customHeight="1" x14ac:dyDescent="0.3">
      <c r="A18" s="401" t="s">
        <v>23</v>
      </c>
      <c r="B18" s="401" t="s">
        <v>716</v>
      </c>
      <c r="C18" s="410" t="s">
        <v>640</v>
      </c>
      <c r="D18" s="410">
        <v>6</v>
      </c>
      <c r="E18" s="410">
        <v>10</v>
      </c>
      <c r="F18" s="410">
        <v>0</v>
      </c>
      <c r="G18" s="410">
        <v>2</v>
      </c>
      <c r="H18" s="385"/>
      <c r="I18" s="385"/>
      <c r="J18" s="385"/>
      <c r="K18" s="385"/>
    </row>
    <row r="19" spans="1:11" x14ac:dyDescent="0.3">
      <c r="A19" s="379"/>
      <c r="B19" s="380"/>
      <c r="C19" s="333"/>
      <c r="D19" s="333"/>
      <c r="E19" s="333"/>
      <c r="F19" s="333"/>
      <c r="G19" s="333"/>
      <c r="H19" s="43"/>
      <c r="I19" s="43"/>
      <c r="J19" s="43"/>
      <c r="K19" s="43"/>
    </row>
    <row r="20" spans="1:11" x14ac:dyDescent="0.3">
      <c r="A20" s="332"/>
      <c r="B20" s="333"/>
      <c r="C20" s="333"/>
      <c r="D20" s="333"/>
      <c r="E20" s="333"/>
      <c r="F20" s="333"/>
      <c r="G20" s="333"/>
      <c r="H20" s="43"/>
      <c r="I20" s="43"/>
      <c r="J20" s="43"/>
      <c r="K20" s="43"/>
    </row>
    <row r="21" spans="1:11" x14ac:dyDescent="0.3">
      <c r="A21" s="332"/>
      <c r="B21" s="333"/>
      <c r="C21" s="333"/>
      <c r="D21" s="333"/>
      <c r="E21" s="333"/>
      <c r="F21" s="333"/>
      <c r="G21" s="333"/>
      <c r="H21" s="43"/>
      <c r="I21" s="43"/>
      <c r="J21" s="43"/>
      <c r="K21" s="43"/>
    </row>
    <row r="22" spans="1:11" x14ac:dyDescent="0.3">
      <c r="A22" s="332"/>
      <c r="B22" s="333"/>
      <c r="C22" s="333"/>
      <c r="D22" s="333"/>
      <c r="E22" s="333"/>
      <c r="F22" s="333"/>
      <c r="G22" s="333"/>
      <c r="H22" s="43"/>
      <c r="I22" s="43"/>
      <c r="J22" s="43"/>
      <c r="K22" s="43"/>
    </row>
    <row r="23" spans="1:11" x14ac:dyDescent="0.3">
      <c r="A23" s="332"/>
      <c r="B23" s="333"/>
      <c r="C23" s="333"/>
      <c r="D23" s="333"/>
      <c r="E23" s="333"/>
      <c r="F23" s="333"/>
      <c r="G23" s="333"/>
      <c r="H23" s="43"/>
      <c r="I23" s="43"/>
      <c r="J23" s="43"/>
      <c r="K23" s="43"/>
    </row>
    <row r="24" spans="1:11" x14ac:dyDescent="0.3">
      <c r="A24" s="332"/>
      <c r="B24" s="333"/>
      <c r="C24" s="333"/>
      <c r="D24" s="333"/>
      <c r="E24" s="333"/>
      <c r="F24" s="333"/>
      <c r="G24" s="333"/>
      <c r="H24" s="43"/>
      <c r="I24" s="43"/>
      <c r="J24" s="43"/>
      <c r="K24" s="43"/>
    </row>
    <row r="25" spans="1:11" x14ac:dyDescent="0.3">
      <c r="A25" s="332"/>
      <c r="B25" s="333"/>
      <c r="C25" s="333"/>
      <c r="D25" s="333"/>
      <c r="E25" s="333"/>
      <c r="F25" s="333"/>
      <c r="G25" s="333"/>
      <c r="H25" s="43"/>
      <c r="I25" s="43"/>
      <c r="J25" s="43"/>
      <c r="K25" s="43"/>
    </row>
    <row r="26" spans="1:11" x14ac:dyDescent="0.3">
      <c r="A26" s="332"/>
      <c r="B26" s="333"/>
      <c r="C26" s="333"/>
      <c r="D26" s="333"/>
      <c r="E26" s="333"/>
      <c r="F26" s="333"/>
      <c r="G26" s="333"/>
      <c r="H26" s="43"/>
      <c r="I26" s="43"/>
      <c r="J26" s="43"/>
      <c r="K26" s="43"/>
    </row>
    <row r="27" spans="1:11" x14ac:dyDescent="0.3">
      <c r="A27" s="332"/>
      <c r="B27" s="333"/>
      <c r="C27" s="333"/>
      <c r="D27" s="333"/>
      <c r="E27" s="333"/>
      <c r="F27" s="333"/>
      <c r="G27" s="333"/>
      <c r="H27" s="43"/>
      <c r="I27" s="43"/>
      <c r="J27" s="43"/>
      <c r="K27" s="43"/>
    </row>
    <row r="28" spans="1:11" x14ac:dyDescent="0.3">
      <c r="A28" s="332"/>
      <c r="B28" s="333"/>
      <c r="C28" s="333"/>
      <c r="D28" s="333"/>
      <c r="E28" s="333"/>
      <c r="F28" s="333"/>
      <c r="G28" s="333"/>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topLeftCell="A15" zoomScale="90" zoomScaleNormal="90" workbookViewId="0">
      <selection activeCell="B17" sqref="B17"/>
    </sheetView>
  </sheetViews>
  <sheetFormatPr defaultRowHeight="14.4" x14ac:dyDescent="0.3"/>
  <cols>
    <col min="1" max="1" width="13.33203125" customWidth="1"/>
    <col min="2" max="2" width="91.6640625" customWidth="1"/>
    <col min="3" max="3" width="88.77734375" customWidth="1"/>
  </cols>
  <sheetData>
    <row r="1" spans="1:3" ht="18" x14ac:dyDescent="0.35">
      <c r="B1" s="318" t="s">
        <v>594</v>
      </c>
    </row>
    <row r="2" spans="1:3" ht="18" x14ac:dyDescent="0.35">
      <c r="B2" s="318"/>
    </row>
    <row r="3" spans="1:3" x14ac:dyDescent="0.3">
      <c r="A3" s="326" t="s">
        <v>613</v>
      </c>
      <c r="B3" t="s">
        <v>616</v>
      </c>
    </row>
    <row r="4" spans="1:3" x14ac:dyDescent="0.3">
      <c r="A4" s="326" t="s">
        <v>615</v>
      </c>
      <c r="B4" t="s">
        <v>684</v>
      </c>
    </row>
    <row r="6" spans="1:3" ht="38.4" customHeight="1" x14ac:dyDescent="0.3">
      <c r="A6" s="315" t="s">
        <v>490</v>
      </c>
      <c r="B6" s="315" t="s">
        <v>602</v>
      </c>
      <c r="C6" s="315" t="s">
        <v>603</v>
      </c>
    </row>
    <row r="7" spans="1:3" x14ac:dyDescent="0.3">
      <c r="A7" s="320"/>
      <c r="B7" s="299" t="s">
        <v>604</v>
      </c>
      <c r="C7" s="299" t="s">
        <v>605</v>
      </c>
    </row>
    <row r="8" spans="1:3" x14ac:dyDescent="0.3">
      <c r="A8" s="321" t="s">
        <v>595</v>
      </c>
      <c r="B8" s="294"/>
      <c r="C8" s="294"/>
    </row>
    <row r="9" spans="1:3" ht="76.2" customHeight="1" x14ac:dyDescent="0.3">
      <c r="A9" s="315">
        <v>2024</v>
      </c>
      <c r="B9" s="382" t="s">
        <v>722</v>
      </c>
      <c r="C9" s="382" t="s">
        <v>721</v>
      </c>
    </row>
    <row r="10" spans="1:3" ht="148.80000000000001" customHeight="1" x14ac:dyDescent="0.3">
      <c r="A10" s="315">
        <v>2025</v>
      </c>
      <c r="B10" s="382" t="s">
        <v>785</v>
      </c>
      <c r="C10" s="382" t="s">
        <v>783</v>
      </c>
    </row>
    <row r="11" spans="1:3" x14ac:dyDescent="0.3">
      <c r="A11" s="315">
        <v>2026</v>
      </c>
      <c r="B11" s="382"/>
      <c r="C11" s="382"/>
    </row>
    <row r="12" spans="1:3" x14ac:dyDescent="0.3">
      <c r="A12" s="315">
        <v>2027</v>
      </c>
      <c r="B12" s="382"/>
      <c r="C12" s="382"/>
    </row>
    <row r="13" spans="1:3" x14ac:dyDescent="0.3">
      <c r="A13" s="315">
        <v>2028</v>
      </c>
      <c r="B13" s="382"/>
      <c r="C13" s="382"/>
    </row>
    <row r="14" spans="1:3" x14ac:dyDescent="0.3">
      <c r="A14" s="315">
        <v>2029</v>
      </c>
      <c r="B14" s="382"/>
      <c r="C14" s="382"/>
    </row>
    <row r="15" spans="1:3" x14ac:dyDescent="0.3">
      <c r="A15" s="381" t="s">
        <v>596</v>
      </c>
      <c r="B15" s="383"/>
      <c r="C15" s="383"/>
    </row>
    <row r="16" spans="1:3" ht="90.6" customHeight="1" x14ac:dyDescent="0.3">
      <c r="A16" s="315">
        <v>2024</v>
      </c>
      <c r="B16" s="382" t="s">
        <v>794</v>
      </c>
      <c r="C16" s="382" t="s">
        <v>719</v>
      </c>
    </row>
    <row r="17" spans="1:3" ht="341.4" customHeight="1" x14ac:dyDescent="0.3">
      <c r="A17" s="315">
        <v>2025</v>
      </c>
      <c r="B17" s="382" t="s">
        <v>808</v>
      </c>
      <c r="C17" s="382" t="s">
        <v>784</v>
      </c>
    </row>
    <row r="18" spans="1:3" x14ac:dyDescent="0.3">
      <c r="A18" s="315">
        <v>2026</v>
      </c>
      <c r="B18" s="382"/>
      <c r="C18" s="382"/>
    </row>
    <row r="19" spans="1:3" x14ac:dyDescent="0.3">
      <c r="A19" s="315">
        <v>2027</v>
      </c>
      <c r="B19" s="382"/>
      <c r="C19" s="382"/>
    </row>
    <row r="20" spans="1:3" x14ac:dyDescent="0.3">
      <c r="A20" s="315">
        <v>2028</v>
      </c>
      <c r="B20" s="382"/>
      <c r="C20" s="382"/>
    </row>
    <row r="21" spans="1:3" x14ac:dyDescent="0.3">
      <c r="A21" s="315">
        <v>2029</v>
      </c>
      <c r="B21" s="382"/>
      <c r="C21" s="382"/>
    </row>
    <row r="22" spans="1:3" x14ac:dyDescent="0.3">
      <c r="A22" s="381" t="s">
        <v>597</v>
      </c>
      <c r="B22" s="383"/>
      <c r="C22" s="383"/>
    </row>
    <row r="23" spans="1:3" ht="135" customHeight="1" x14ac:dyDescent="0.3">
      <c r="A23" s="315">
        <v>2024</v>
      </c>
      <c r="B23" s="382" t="s">
        <v>718</v>
      </c>
      <c r="C23" s="382" t="s">
        <v>717</v>
      </c>
    </row>
    <row r="24" spans="1:3" ht="149.4" customHeight="1" x14ac:dyDescent="0.3">
      <c r="A24" s="315">
        <v>2025</v>
      </c>
      <c r="B24" s="382" t="s">
        <v>795</v>
      </c>
      <c r="C24" s="382" t="s">
        <v>793</v>
      </c>
    </row>
    <row r="25" spans="1:3" x14ac:dyDescent="0.3">
      <c r="A25" s="315">
        <v>2026</v>
      </c>
      <c r="B25" s="382"/>
      <c r="C25" s="382"/>
    </row>
    <row r="26" spans="1:3" x14ac:dyDescent="0.3">
      <c r="A26" s="315">
        <v>2027</v>
      </c>
      <c r="B26" s="382"/>
      <c r="C26" s="382"/>
    </row>
    <row r="27" spans="1:3" x14ac:dyDescent="0.3">
      <c r="A27" s="315">
        <v>2028</v>
      </c>
      <c r="B27" s="382"/>
      <c r="C27" s="382"/>
    </row>
    <row r="28" spans="1:3" x14ac:dyDescent="0.3">
      <c r="A28" s="315">
        <v>2029</v>
      </c>
      <c r="B28" s="382"/>
      <c r="C28" s="382"/>
    </row>
    <row r="29" spans="1:3" x14ac:dyDescent="0.3">
      <c r="A29" s="381" t="s">
        <v>598</v>
      </c>
      <c r="B29" s="383"/>
      <c r="C29" s="383"/>
    </row>
    <row r="30" spans="1:3" ht="61.2" customHeight="1" x14ac:dyDescent="0.3">
      <c r="A30" s="315">
        <v>2024</v>
      </c>
      <c r="B30" s="382" t="s">
        <v>751</v>
      </c>
      <c r="C30" s="382" t="s">
        <v>796</v>
      </c>
    </row>
    <row r="31" spans="1:3" ht="60.6" customHeight="1" x14ac:dyDescent="0.3">
      <c r="A31" s="315">
        <v>2025</v>
      </c>
      <c r="B31" s="382" t="s">
        <v>751</v>
      </c>
      <c r="C31" s="382" t="s">
        <v>796</v>
      </c>
    </row>
    <row r="32" spans="1:3" x14ac:dyDescent="0.3">
      <c r="A32" s="315">
        <v>2026</v>
      </c>
      <c r="B32" s="382"/>
      <c r="C32" s="382"/>
    </row>
    <row r="33" spans="1:3" x14ac:dyDescent="0.3">
      <c r="A33" s="315">
        <v>2027</v>
      </c>
      <c r="B33" s="382"/>
      <c r="C33" s="382"/>
    </row>
    <row r="34" spans="1:3" x14ac:dyDescent="0.3">
      <c r="A34" s="315">
        <v>2028</v>
      </c>
      <c r="B34" s="382"/>
      <c r="C34" s="382"/>
    </row>
    <row r="35" spans="1:3" x14ac:dyDescent="0.3">
      <c r="A35" s="315">
        <v>2029</v>
      </c>
      <c r="B35" s="382"/>
      <c r="C35" s="382"/>
    </row>
    <row r="36" spans="1:3" x14ac:dyDescent="0.3">
      <c r="A36" s="381" t="s">
        <v>599</v>
      </c>
      <c r="B36" s="383"/>
      <c r="C36" s="383"/>
    </row>
    <row r="37" spans="1:3" ht="60.6" customHeight="1" x14ac:dyDescent="0.3">
      <c r="A37" s="315">
        <v>2024</v>
      </c>
      <c r="B37" s="382" t="s">
        <v>752</v>
      </c>
      <c r="C37" s="382" t="s">
        <v>720</v>
      </c>
    </row>
    <row r="38" spans="1:3" ht="150" customHeight="1" x14ac:dyDescent="0.3">
      <c r="A38" s="315">
        <v>2025</v>
      </c>
      <c r="B38" s="382" t="s">
        <v>798</v>
      </c>
      <c r="C38" s="382" t="s">
        <v>797</v>
      </c>
    </row>
    <row r="39" spans="1:3" x14ac:dyDescent="0.3">
      <c r="A39" s="315">
        <v>2026</v>
      </c>
      <c r="B39" s="382"/>
      <c r="C39" s="382"/>
    </row>
    <row r="40" spans="1:3" x14ac:dyDescent="0.3">
      <c r="A40" s="315">
        <v>2027</v>
      </c>
      <c r="B40" s="382"/>
      <c r="C40" s="382"/>
    </row>
    <row r="41" spans="1:3" x14ac:dyDescent="0.3">
      <c r="A41" s="315">
        <v>2028</v>
      </c>
      <c r="B41" s="382"/>
      <c r="C41" s="382"/>
    </row>
    <row r="42" spans="1:3" x14ac:dyDescent="0.3">
      <c r="A42" s="315">
        <v>2029</v>
      </c>
      <c r="B42" s="382"/>
      <c r="C42" s="382"/>
    </row>
    <row r="43" spans="1:3" x14ac:dyDescent="0.3">
      <c r="A43" s="381" t="s">
        <v>600</v>
      </c>
      <c r="B43" s="382"/>
      <c r="C43" s="382"/>
    </row>
    <row r="44" spans="1:3" ht="51.6" customHeight="1" x14ac:dyDescent="0.3">
      <c r="A44" s="315">
        <v>2024</v>
      </c>
      <c r="B44" s="382" t="s">
        <v>724</v>
      </c>
      <c r="C44" s="382" t="s">
        <v>723</v>
      </c>
    </row>
    <row r="45" spans="1:3" ht="148.19999999999999" customHeight="1" x14ac:dyDescent="0.3">
      <c r="A45" s="315">
        <v>2025</v>
      </c>
      <c r="B45" s="382" t="s">
        <v>800</v>
      </c>
      <c r="C45" s="382" t="s">
        <v>799</v>
      </c>
    </row>
    <row r="46" spans="1:3" x14ac:dyDescent="0.3">
      <c r="A46" s="315">
        <v>2026</v>
      </c>
      <c r="B46" s="382"/>
      <c r="C46" s="382"/>
    </row>
    <row r="47" spans="1:3" x14ac:dyDescent="0.3">
      <c r="A47" s="315">
        <v>2027</v>
      </c>
      <c r="B47" s="382"/>
      <c r="C47" s="382"/>
    </row>
    <row r="48" spans="1:3" x14ac:dyDescent="0.3">
      <c r="A48" s="315">
        <v>2028</v>
      </c>
      <c r="B48" s="382"/>
      <c r="C48" s="382"/>
    </row>
    <row r="49" spans="1:3" x14ac:dyDescent="0.3">
      <c r="A49" s="315">
        <v>2029</v>
      </c>
      <c r="B49" s="382"/>
      <c r="C49" s="382"/>
    </row>
    <row r="50" spans="1:3" x14ac:dyDescent="0.3">
      <c r="A50" s="381" t="s">
        <v>601</v>
      </c>
      <c r="B50" s="382"/>
      <c r="C50" s="382"/>
    </row>
    <row r="51" spans="1:3" ht="57.6" x14ac:dyDescent="0.3">
      <c r="A51" s="315">
        <v>2024</v>
      </c>
      <c r="B51" s="382" t="s">
        <v>726</v>
      </c>
      <c r="C51" s="382" t="s">
        <v>725</v>
      </c>
    </row>
    <row r="52" spans="1:3" ht="342.6" customHeight="1" x14ac:dyDescent="0.3">
      <c r="A52" s="315">
        <v>2025</v>
      </c>
      <c r="B52" s="382" t="s">
        <v>802</v>
      </c>
      <c r="C52" s="382" t="s">
        <v>801</v>
      </c>
    </row>
    <row r="53" spans="1:3" x14ac:dyDescent="0.3">
      <c r="A53" s="315">
        <v>2026</v>
      </c>
      <c r="B53" s="382"/>
      <c r="C53" s="382"/>
    </row>
    <row r="54" spans="1:3" x14ac:dyDescent="0.3">
      <c r="A54" s="315">
        <v>2027</v>
      </c>
      <c r="B54" s="382"/>
      <c r="C54" s="382"/>
    </row>
    <row r="55" spans="1:3" x14ac:dyDescent="0.3">
      <c r="A55" s="315">
        <v>2028</v>
      </c>
      <c r="B55" s="382"/>
      <c r="C55" s="382"/>
    </row>
    <row r="56" spans="1:3" x14ac:dyDescent="0.3">
      <c r="A56" s="315">
        <v>2029</v>
      </c>
      <c r="B56" s="382"/>
      <c r="C56" s="382"/>
    </row>
    <row r="59" spans="1:3" x14ac:dyDescent="0.3">
      <c r="B59" s="34" t="s">
        <v>494</v>
      </c>
    </row>
    <row r="60" spans="1:3" ht="111.6" customHeight="1" x14ac:dyDescent="0.3">
      <c r="B60" s="33" t="s">
        <v>606</v>
      </c>
    </row>
  </sheetData>
  <pageMargins left="0.7" right="0.7" top="0.75" bottom="0.75" header="0.3" footer="0.3"/>
  <pageSetup paperSize="9" scale="67" fitToHeight="0"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opLeftCell="A11" workbookViewId="0">
      <selection activeCell="D11" sqref="D11"/>
    </sheetView>
  </sheetViews>
  <sheetFormatPr defaultRowHeight="14.4" x14ac:dyDescent="0.3"/>
  <cols>
    <col min="1" max="1" width="13.44140625" customWidth="1"/>
    <col min="2" max="2" width="38.33203125" customWidth="1"/>
    <col min="3" max="3" width="12.5546875" customWidth="1"/>
    <col min="4" max="4" width="86.33203125" customWidth="1"/>
  </cols>
  <sheetData>
    <row r="1" spans="1:4" ht="32.4" customHeight="1" x14ac:dyDescent="0.35">
      <c r="A1" s="339"/>
      <c r="B1" s="434" t="s">
        <v>653</v>
      </c>
      <c r="C1" s="434"/>
      <c r="D1" s="434"/>
    </row>
    <row r="3" spans="1:4" x14ac:dyDescent="0.3">
      <c r="A3" s="326" t="s">
        <v>613</v>
      </c>
      <c r="B3" t="s">
        <v>616</v>
      </c>
    </row>
    <row r="4" spans="1:4" x14ac:dyDescent="0.3">
      <c r="A4" s="326" t="s">
        <v>615</v>
      </c>
      <c r="B4" t="s">
        <v>682</v>
      </c>
    </row>
    <row r="6" spans="1:4" x14ac:dyDescent="0.3">
      <c r="A6" s="315" t="s">
        <v>525</v>
      </c>
      <c r="B6" s="315" t="s">
        <v>642</v>
      </c>
      <c r="C6" s="315" t="s">
        <v>643</v>
      </c>
      <c r="D6" s="315" t="s">
        <v>648</v>
      </c>
    </row>
    <row r="7" spans="1:4" ht="43.2" x14ac:dyDescent="0.3">
      <c r="A7" s="299" t="s">
        <v>561</v>
      </c>
      <c r="B7" s="299" t="s">
        <v>647</v>
      </c>
      <c r="C7" s="299" t="s">
        <v>561</v>
      </c>
      <c r="D7" s="299" t="s">
        <v>649</v>
      </c>
    </row>
    <row r="8" spans="1:4" ht="144" x14ac:dyDescent="0.3">
      <c r="A8" s="411">
        <v>2025</v>
      </c>
      <c r="B8" s="413" t="s">
        <v>803</v>
      </c>
      <c r="C8" s="412" t="s">
        <v>644</v>
      </c>
      <c r="D8" s="413" t="s">
        <v>805</v>
      </c>
    </row>
    <row r="9" spans="1:4" ht="86.4" x14ac:dyDescent="0.3">
      <c r="A9" s="411">
        <v>2025</v>
      </c>
      <c r="B9" s="403" t="s">
        <v>804</v>
      </c>
      <c r="C9" s="412" t="s">
        <v>645</v>
      </c>
      <c r="D9" s="413" t="s">
        <v>806</v>
      </c>
    </row>
    <row r="10" spans="1:4" ht="57.6" x14ac:dyDescent="0.3">
      <c r="A10" s="411">
        <v>2025</v>
      </c>
      <c r="B10" s="413" t="s">
        <v>810</v>
      </c>
      <c r="C10" s="412" t="s">
        <v>645</v>
      </c>
      <c r="D10" s="414" t="s">
        <v>807</v>
      </c>
    </row>
    <row r="11" spans="1:4" ht="374.4" x14ac:dyDescent="0.3">
      <c r="A11" s="411">
        <v>2025</v>
      </c>
      <c r="B11" s="413" t="s">
        <v>811</v>
      </c>
      <c r="C11" s="412" t="s">
        <v>644</v>
      </c>
      <c r="D11" s="414" t="s">
        <v>809</v>
      </c>
    </row>
    <row r="12" spans="1:4" x14ac:dyDescent="0.3">
      <c r="A12" s="385"/>
      <c r="B12" s="382"/>
      <c r="C12" s="386"/>
      <c r="D12" s="267"/>
    </row>
    <row r="13" spans="1:4" x14ac:dyDescent="0.3">
      <c r="A13" s="385"/>
      <c r="B13" s="382"/>
      <c r="C13" s="386"/>
      <c r="D13" s="267"/>
    </row>
    <row r="14" spans="1:4" x14ac:dyDescent="0.3">
      <c r="A14" s="385"/>
      <c r="B14" s="382"/>
      <c r="C14" s="386"/>
      <c r="D14" s="267"/>
    </row>
    <row r="15" spans="1:4" x14ac:dyDescent="0.3">
      <c r="A15" s="385"/>
      <c r="B15" s="382"/>
      <c r="C15" s="386"/>
      <c r="D15" s="267"/>
    </row>
    <row r="16" spans="1:4" x14ac:dyDescent="0.3">
      <c r="A16" s="385"/>
      <c r="B16" s="382"/>
      <c r="C16" s="386"/>
      <c r="D16" s="267"/>
    </row>
    <row r="17" spans="1:4" x14ac:dyDescent="0.3">
      <c r="A17" s="385"/>
      <c r="B17" s="382"/>
      <c r="C17" s="386"/>
      <c r="D17" s="267"/>
    </row>
    <row r="18" spans="1:4" x14ac:dyDescent="0.3">
      <c r="A18" s="385"/>
      <c r="B18" s="382"/>
      <c r="C18" s="386"/>
      <c r="D18" s="267"/>
    </row>
    <row r="19" spans="1:4" x14ac:dyDescent="0.3">
      <c r="A19" s="385"/>
      <c r="B19" s="382"/>
      <c r="C19" s="386"/>
      <c r="D19" s="267"/>
    </row>
    <row r="20" spans="1:4" x14ac:dyDescent="0.3">
      <c r="A20" s="385"/>
      <c r="B20" s="382"/>
      <c r="C20" s="386"/>
      <c r="D20" s="267"/>
    </row>
    <row r="21" spans="1:4" x14ac:dyDescent="0.3">
      <c r="A21" s="385"/>
      <c r="B21" s="382"/>
      <c r="C21" s="386"/>
      <c r="D21" s="267"/>
    </row>
    <row r="22" spans="1:4" x14ac:dyDescent="0.3">
      <c r="A22" s="385"/>
      <c r="B22" s="382"/>
      <c r="C22" s="386"/>
      <c r="D22" s="267"/>
    </row>
    <row r="23" spans="1:4" x14ac:dyDescent="0.3">
      <c r="A23" s="385"/>
      <c r="B23" s="382"/>
      <c r="C23" s="386"/>
      <c r="D23" s="267"/>
    </row>
    <row r="24" spans="1:4" x14ac:dyDescent="0.3">
      <c r="A24" s="385"/>
      <c r="B24" s="382"/>
      <c r="C24" s="386"/>
      <c r="D24" s="267"/>
    </row>
    <row r="25" spans="1:4" x14ac:dyDescent="0.3">
      <c r="A25" s="385"/>
      <c r="B25" s="382"/>
      <c r="C25" s="386"/>
      <c r="D25" s="267"/>
    </row>
    <row r="26" spans="1:4" x14ac:dyDescent="0.3">
      <c r="A26" s="385"/>
      <c r="B26" s="382"/>
      <c r="C26" s="386"/>
      <c r="D26" s="267"/>
    </row>
    <row r="27" spans="1:4" x14ac:dyDescent="0.3">
      <c r="A27" s="385"/>
      <c r="B27" s="382"/>
      <c r="C27" s="386"/>
      <c r="D27" s="267"/>
    </row>
    <row r="28" spans="1:4" x14ac:dyDescent="0.3">
      <c r="A28" s="385"/>
      <c r="B28" s="382"/>
      <c r="C28" s="386"/>
      <c r="D28" s="267"/>
    </row>
    <row r="29" spans="1:4" x14ac:dyDescent="0.3">
      <c r="A29" s="385"/>
      <c r="B29" s="382"/>
      <c r="C29" s="386"/>
      <c r="D29" s="267"/>
    </row>
    <row r="30" spans="1:4" x14ac:dyDescent="0.3">
      <c r="A30" s="385"/>
      <c r="B30" s="382"/>
      <c r="C30" s="386"/>
      <c r="D30" s="267"/>
    </row>
    <row r="31" spans="1:4" x14ac:dyDescent="0.3">
      <c r="A31" s="385"/>
      <c r="B31" s="382"/>
      <c r="C31" s="386"/>
      <c r="D31" s="267"/>
    </row>
    <row r="32" spans="1:4" x14ac:dyDescent="0.3">
      <c r="A32" s="385"/>
      <c r="B32" s="382"/>
      <c r="C32" s="386"/>
      <c r="D32" s="267"/>
    </row>
    <row r="33" spans="1:4" x14ac:dyDescent="0.3">
      <c r="A33" s="385"/>
      <c r="B33" s="382"/>
      <c r="C33" s="386"/>
      <c r="D33" s="267"/>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topLeftCell="A5" workbookViewId="0">
      <selection activeCell="C8" sqref="C8"/>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6" t="s">
        <v>613</v>
      </c>
      <c r="B3" t="s">
        <v>616</v>
      </c>
    </row>
    <row r="4" spans="1:3" x14ac:dyDescent="0.3">
      <c r="A4" s="326" t="s">
        <v>615</v>
      </c>
      <c r="B4" t="s">
        <v>685</v>
      </c>
    </row>
    <row r="6" spans="1:3" x14ac:dyDescent="0.3">
      <c r="A6" s="315" t="s">
        <v>525</v>
      </c>
      <c r="B6" s="315" t="s">
        <v>642</v>
      </c>
      <c r="C6" s="315" t="s">
        <v>648</v>
      </c>
    </row>
    <row r="7" spans="1:3" ht="43.2" x14ac:dyDescent="0.3">
      <c r="A7" s="299" t="s">
        <v>561</v>
      </c>
      <c r="B7" s="299" t="s">
        <v>647</v>
      </c>
      <c r="C7" s="299" t="s">
        <v>649</v>
      </c>
    </row>
    <row r="8" spans="1:3" ht="100.8" x14ac:dyDescent="0.3">
      <c r="A8" s="385">
        <v>2025</v>
      </c>
      <c r="B8" s="415" t="s">
        <v>812</v>
      </c>
      <c r="C8" s="415" t="s">
        <v>814</v>
      </c>
    </row>
    <row r="9" spans="1:3" ht="58.2" customHeight="1" x14ac:dyDescent="0.3">
      <c r="A9" s="385">
        <v>2025</v>
      </c>
      <c r="B9" s="415" t="s">
        <v>813</v>
      </c>
      <c r="C9" s="415" t="s">
        <v>815</v>
      </c>
    </row>
    <row r="10" spans="1:3" x14ac:dyDescent="0.3">
      <c r="A10" s="385"/>
      <c r="B10" s="403"/>
      <c r="C10" s="403"/>
    </row>
    <row r="11" spans="1:3" x14ac:dyDescent="0.3">
      <c r="A11" s="290"/>
      <c r="B11" s="403"/>
      <c r="C11" s="403"/>
    </row>
    <row r="12" spans="1:3" x14ac:dyDescent="0.3">
      <c r="A12" s="290"/>
      <c r="B12" s="403"/>
      <c r="C12" s="403"/>
    </row>
    <row r="13" spans="1:3" x14ac:dyDescent="0.3">
      <c r="A13" s="290"/>
      <c r="B13" s="403"/>
      <c r="C13" s="403"/>
    </row>
    <row r="14" spans="1:3" x14ac:dyDescent="0.3">
      <c r="A14" s="290"/>
      <c r="B14" s="403"/>
      <c r="C14" s="403"/>
    </row>
    <row r="15" spans="1:3" x14ac:dyDescent="0.3">
      <c r="A15" s="290"/>
      <c r="B15" s="403"/>
      <c r="C15" s="403"/>
    </row>
    <row r="16" spans="1:3" x14ac:dyDescent="0.3">
      <c r="A16" s="290"/>
      <c r="B16" s="403"/>
      <c r="C16" s="403"/>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38" t="s">
        <v>607</v>
      </c>
    </row>
    <row r="105" spans="1:1" x14ac:dyDescent="0.3">
      <c r="A105" s="338" t="s">
        <v>608</v>
      </c>
    </row>
    <row r="106" spans="1:1" x14ac:dyDescent="0.3">
      <c r="A106" s="338" t="s">
        <v>609</v>
      </c>
    </row>
    <row r="107" spans="1:1" x14ac:dyDescent="0.3">
      <c r="A107" s="338" t="s">
        <v>610</v>
      </c>
    </row>
    <row r="108" spans="1:1" x14ac:dyDescent="0.3">
      <c r="A108" s="338" t="s">
        <v>611</v>
      </c>
    </row>
    <row r="109" spans="1:1" x14ac:dyDescent="0.3">
      <c r="A109" s="338"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35" t="s">
        <v>157</v>
      </c>
      <c r="E31" s="436"/>
    </row>
    <row r="32" spans="2:5" x14ac:dyDescent="0.3">
      <c r="D32" s="174" t="s">
        <v>263</v>
      </c>
      <c r="E32" s="175" t="s">
        <v>264</v>
      </c>
    </row>
    <row r="33" spans="4:5" ht="15" thickBot="1" x14ac:dyDescent="0.35">
      <c r="D33" s="164"/>
    </row>
    <row r="34" spans="4:5" x14ac:dyDescent="0.3">
      <c r="D34" s="437" t="s">
        <v>266</v>
      </c>
      <c r="E34" s="438"/>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H20" sqref="H20"/>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6" t="s">
        <v>613</v>
      </c>
      <c r="B2" t="s">
        <v>614</v>
      </c>
    </row>
    <row r="3" spans="1:10" x14ac:dyDescent="0.3">
      <c r="A3" s="326"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3" t="s">
        <v>444</v>
      </c>
    </row>
    <row r="8" spans="1:10" ht="24.6" customHeight="1" x14ac:dyDescent="0.3">
      <c r="B8" s="342" t="s">
        <v>466</v>
      </c>
      <c r="C8" s="347"/>
      <c r="D8" s="348"/>
      <c r="E8" s="349"/>
      <c r="F8" s="349"/>
      <c r="G8" s="350"/>
      <c r="H8" s="350"/>
      <c r="I8" s="351">
        <f>SUM(C8:H8)</f>
        <v>0</v>
      </c>
      <c r="J8" s="314" t="str">
        <f>IF(I8='VPS2'!H8,"Gerai","Klaida, nesutampa su VPS2 suma")</f>
        <v>Gerai</v>
      </c>
    </row>
    <row r="9" spans="1:10" ht="24.6" customHeight="1" x14ac:dyDescent="0.3">
      <c r="B9" s="342" t="s">
        <v>467</v>
      </c>
      <c r="C9" s="347"/>
      <c r="D9" s="348"/>
      <c r="E9" s="349"/>
      <c r="F9" s="349"/>
      <c r="G9" s="350"/>
      <c r="H9" s="350"/>
      <c r="I9" s="351">
        <f t="shared" ref="I9:I14" si="0">SUM(C9:H9)</f>
        <v>0</v>
      </c>
      <c r="J9" s="314" t="str">
        <f>IF(I9='VPS2'!I8,"Gerai","Klaida, nesutampa su VPS2 suma")</f>
        <v>Gerai</v>
      </c>
    </row>
    <row r="10" spans="1:10" ht="24.6" customHeight="1" x14ac:dyDescent="0.3">
      <c r="B10" s="342" t="s">
        <v>86</v>
      </c>
      <c r="C10" s="43"/>
      <c r="D10" s="43"/>
      <c r="E10" s="377">
        <v>4</v>
      </c>
      <c r="F10" s="377">
        <v>3</v>
      </c>
      <c r="G10" s="377">
        <v>3</v>
      </c>
      <c r="H10" s="377">
        <v>1</v>
      </c>
      <c r="I10" s="352">
        <f>SUM(E10:H10)</f>
        <v>11</v>
      </c>
      <c r="J10" s="314" t="str">
        <f>IF(I10='VPS2'!J8,"Gerai","Klaida, nesutampa su VPS2 suma")</f>
        <v>Gerai</v>
      </c>
    </row>
    <row r="11" spans="1:10" ht="24.6" customHeight="1" x14ac:dyDescent="0.3">
      <c r="B11" s="342" t="s">
        <v>468</v>
      </c>
      <c r="C11" s="347"/>
      <c r="D11" s="348"/>
      <c r="E11" s="377">
        <v>4</v>
      </c>
      <c r="F11" s="377">
        <v>2</v>
      </c>
      <c r="G11" s="377">
        <v>2</v>
      </c>
      <c r="H11" s="377">
        <v>1</v>
      </c>
      <c r="I11" s="351">
        <f t="shared" si="0"/>
        <v>9</v>
      </c>
      <c r="J11" s="314" t="str">
        <f>IF(I11='VPS2'!K8,"Gerai","Klaida, nesutampa su VPS2 suma")</f>
        <v>Gerai</v>
      </c>
    </row>
    <row r="12" spans="1:10" ht="24.6" customHeight="1" x14ac:dyDescent="0.3">
      <c r="B12" s="342" t="s">
        <v>469</v>
      </c>
      <c r="C12" s="347"/>
      <c r="D12" s="348"/>
      <c r="E12" s="43"/>
      <c r="F12" s="43"/>
      <c r="G12" s="43"/>
      <c r="H12" s="43"/>
      <c r="I12" s="351">
        <f t="shared" si="0"/>
        <v>0</v>
      </c>
      <c r="J12" s="314" t="str">
        <f>IF(I12='VPS2'!L8,"Gerai","Klaida, nesutampa su VPS2 suma")</f>
        <v>Gerai</v>
      </c>
    </row>
    <row r="13" spans="1:10" ht="24.6" customHeight="1" x14ac:dyDescent="0.3">
      <c r="B13" s="342" t="s">
        <v>87</v>
      </c>
      <c r="C13" s="347"/>
      <c r="D13" s="348"/>
      <c r="E13" s="349">
        <v>97</v>
      </c>
      <c r="F13" s="349">
        <v>64</v>
      </c>
      <c r="G13" s="350">
        <v>63</v>
      </c>
      <c r="H13" s="350">
        <v>675</v>
      </c>
      <c r="I13" s="351">
        <f>SUM(C13:H13)</f>
        <v>899</v>
      </c>
      <c r="J13" s="314" t="str">
        <f>IF(I13='VPS2'!M8,"Gerai","Klaida, nesutampa su VPS2 suma")</f>
        <v>Gerai</v>
      </c>
    </row>
    <row r="14" spans="1:10" ht="24.6" customHeight="1" x14ac:dyDescent="0.3">
      <c r="B14" s="342" t="s">
        <v>470</v>
      </c>
      <c r="C14" s="347"/>
      <c r="D14" s="348"/>
      <c r="E14" s="349">
        <v>20</v>
      </c>
      <c r="F14" s="349">
        <v>15</v>
      </c>
      <c r="G14" s="350">
        <v>15</v>
      </c>
      <c r="H14" s="350">
        <v>10</v>
      </c>
      <c r="I14" s="351">
        <f t="shared" si="0"/>
        <v>60</v>
      </c>
      <c r="J14" s="314" t="str">
        <f>IF(I14='VPS2'!N8,"Gerai","Klaida, nesutampa su VPS2 suma")</f>
        <v>Gerai</v>
      </c>
    </row>
    <row r="17" spans="2:6" x14ac:dyDescent="0.3">
      <c r="B17" s="32"/>
      <c r="C17" s="416" t="s">
        <v>671</v>
      </c>
      <c r="D17" s="416"/>
      <c r="E17" s="416"/>
      <c r="F17" s="416"/>
    </row>
    <row r="18" spans="2:6" ht="52.2" customHeight="1" x14ac:dyDescent="0.3">
      <c r="B18" s="35">
        <v>1</v>
      </c>
      <c r="C18" s="417" t="s">
        <v>672</v>
      </c>
      <c r="D18" s="417"/>
      <c r="E18" s="417"/>
      <c r="F18" s="417"/>
    </row>
  </sheetData>
  <mergeCells count="2">
    <mergeCell ref="C17:F17"/>
    <mergeCell ref="C18:F18"/>
  </mergeCells>
  <dataValidations count="2">
    <dataValidation type="decimal" allowBlank="1" showInputMessage="1" showErrorMessage="1" prompt="Įveskite skaičių be tarpų. Maksimali reikšmė - 1000" sqref="E10:H10" xr:uid="{7E22BB2F-B9B8-4164-8CCC-E6D754451B6C}">
      <formula1>0</formula1>
      <formula2>1000</formula2>
    </dataValidation>
    <dataValidation type="whole" allowBlank="1" showInputMessage="1" showErrorMessage="1" prompt="Įveskite sveiką skaičių be tarpų" sqref="E11:H11" xr:uid="{EB953C78-6F0F-4E96-AA09-45F051C948A6}">
      <formula1>0</formula1>
      <formula2>100000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7" workbookViewId="0">
      <selection activeCell="L13" sqref="L13"/>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418" t="s">
        <v>92</v>
      </c>
      <c r="C1" s="418"/>
      <c r="D1" s="418"/>
      <c r="E1" s="418"/>
      <c r="F1" s="418"/>
      <c r="G1" s="418"/>
      <c r="H1" s="418"/>
    </row>
    <row r="2" spans="1:8" ht="14.4" customHeight="1" x14ac:dyDescent="0.3">
      <c r="A2" s="59"/>
      <c r="B2" s="322"/>
      <c r="C2" s="322"/>
      <c r="D2" s="322"/>
      <c r="E2" s="322"/>
      <c r="F2" s="322"/>
      <c r="G2" s="322"/>
      <c r="H2" s="322"/>
    </row>
    <row r="3" spans="1:8" ht="14.4" customHeight="1" x14ac:dyDescent="0.3">
      <c r="A3" s="327" t="s">
        <v>613</v>
      </c>
      <c r="B3" s="324" t="s">
        <v>618</v>
      </c>
      <c r="C3" s="322"/>
      <c r="D3" s="322"/>
      <c r="E3" s="322"/>
      <c r="F3" s="322"/>
      <c r="G3" s="322"/>
      <c r="H3" s="322"/>
    </row>
    <row r="4" spans="1:8" ht="14.4" customHeight="1" x14ac:dyDescent="0.3">
      <c r="A4" s="327" t="s">
        <v>615</v>
      </c>
      <c r="B4" s="325"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7</v>
      </c>
      <c r="F8" s="63"/>
      <c r="G8" s="62"/>
      <c r="H8" s="62"/>
    </row>
    <row r="9" spans="1:8" x14ac:dyDescent="0.3">
      <c r="A9" s="11" t="str">
        <f>IF(F9&gt;0,'VPS1'!C10,0)</f>
        <v>KALV</v>
      </c>
      <c r="B9" s="64" t="s">
        <v>104</v>
      </c>
      <c r="C9" s="65">
        <v>45632</v>
      </c>
      <c r="D9" s="65">
        <v>45663</v>
      </c>
      <c r="E9" s="30">
        <v>0</v>
      </c>
      <c r="F9" s="66">
        <f>D9-C9</f>
        <v>31</v>
      </c>
      <c r="G9" s="64">
        <f>YEAR(C9)</f>
        <v>2024</v>
      </c>
      <c r="H9" s="64">
        <f>YEAR(D9)</f>
        <v>2025</v>
      </c>
    </row>
    <row r="10" spans="1:8" x14ac:dyDescent="0.3">
      <c r="A10" s="11" t="str">
        <f>IF(F10&gt;0,'VPS1'!C11,0)</f>
        <v>KALV</v>
      </c>
      <c r="B10" s="64" t="s">
        <v>105</v>
      </c>
      <c r="C10" s="65">
        <v>45639</v>
      </c>
      <c r="D10" s="65">
        <v>45670</v>
      </c>
      <c r="E10" s="30">
        <v>2</v>
      </c>
      <c r="F10" s="66">
        <f t="shared" ref="F10:F38" si="0">D10-C10</f>
        <v>31</v>
      </c>
      <c r="G10" s="64">
        <f t="shared" ref="G10:H38" si="1">YEAR(C10)</f>
        <v>2024</v>
      </c>
      <c r="H10" s="64">
        <f t="shared" si="1"/>
        <v>2025</v>
      </c>
    </row>
    <row r="11" spans="1:8" x14ac:dyDescent="0.3">
      <c r="A11" s="11" t="str">
        <f>IF(F11&gt;0,'VPS1'!C12,0)</f>
        <v>KALV</v>
      </c>
      <c r="B11" s="64" t="s">
        <v>106</v>
      </c>
      <c r="C11" s="65">
        <v>45845</v>
      </c>
      <c r="D11" s="65">
        <v>45877</v>
      </c>
      <c r="E11" s="30">
        <v>1</v>
      </c>
      <c r="F11" s="66">
        <f t="shared" si="0"/>
        <v>32</v>
      </c>
      <c r="G11" s="64">
        <f t="shared" si="1"/>
        <v>2025</v>
      </c>
      <c r="H11" s="64">
        <f t="shared" si="1"/>
        <v>2025</v>
      </c>
    </row>
    <row r="12" spans="1:8" x14ac:dyDescent="0.3">
      <c r="A12" s="11" t="str">
        <f>IF(F12&gt;0,'VPS1'!C13,0)</f>
        <v>KALV</v>
      </c>
      <c r="B12" s="64" t="s">
        <v>107</v>
      </c>
      <c r="C12" s="65">
        <v>45845</v>
      </c>
      <c r="D12" s="65">
        <v>45877</v>
      </c>
      <c r="E12" s="30">
        <v>0</v>
      </c>
      <c r="F12" s="66">
        <f t="shared" si="0"/>
        <v>32</v>
      </c>
      <c r="G12" s="64">
        <f t="shared" si="1"/>
        <v>2025</v>
      </c>
      <c r="H12" s="64">
        <f t="shared" si="1"/>
        <v>2025</v>
      </c>
    </row>
    <row r="13" spans="1:8" x14ac:dyDescent="0.3">
      <c r="A13" s="11" t="str">
        <f>IF(F13&gt;0,'VPS1'!C14,0)</f>
        <v>KALV</v>
      </c>
      <c r="B13" s="64" t="s">
        <v>108</v>
      </c>
      <c r="C13" s="65">
        <v>45877</v>
      </c>
      <c r="D13" s="65">
        <v>45915</v>
      </c>
      <c r="E13" s="30">
        <v>1</v>
      </c>
      <c r="F13" s="66">
        <f t="shared" si="0"/>
        <v>38</v>
      </c>
      <c r="G13" s="64">
        <f t="shared" si="1"/>
        <v>2025</v>
      </c>
      <c r="H13" s="64">
        <f t="shared" si="1"/>
        <v>2025</v>
      </c>
    </row>
    <row r="14" spans="1:8" x14ac:dyDescent="0.3">
      <c r="A14" s="11">
        <f>IF(F14&gt;0,'VPS1'!C15,0)</f>
        <v>0</v>
      </c>
      <c r="B14" s="64" t="s">
        <v>109</v>
      </c>
      <c r="C14" s="65">
        <v>45989</v>
      </c>
      <c r="D14" s="65">
        <v>46022</v>
      </c>
      <c r="E14" s="30">
        <v>2</v>
      </c>
      <c r="F14" s="66">
        <f t="shared" si="0"/>
        <v>33</v>
      </c>
      <c r="G14" s="64">
        <f t="shared" si="1"/>
        <v>2025</v>
      </c>
      <c r="H14" s="64">
        <f t="shared" si="1"/>
        <v>2025</v>
      </c>
    </row>
    <row r="15" spans="1:8" x14ac:dyDescent="0.3">
      <c r="A15" s="11">
        <f>IF(F15&gt;0,'VPS1'!C16,0)</f>
        <v>0</v>
      </c>
      <c r="B15" s="64" t="s">
        <v>110</v>
      </c>
      <c r="C15" s="65">
        <v>45989</v>
      </c>
      <c r="D15" s="65">
        <v>46022</v>
      </c>
      <c r="E15" s="30">
        <v>1</v>
      </c>
      <c r="F15" s="66">
        <f t="shared" si="0"/>
        <v>33</v>
      </c>
      <c r="G15" s="64">
        <f t="shared" si="1"/>
        <v>2025</v>
      </c>
      <c r="H15" s="64">
        <f t="shared" si="1"/>
        <v>2025</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zoomScale="80" zoomScaleNormal="80" workbookViewId="0">
      <selection activeCell="Q13" sqref="Q13"/>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7" t="s">
        <v>613</v>
      </c>
      <c r="B3" s="324"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7" t="s">
        <v>615</v>
      </c>
      <c r="B4" s="325"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419" t="s">
        <v>139</v>
      </c>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57.6" x14ac:dyDescent="0.3">
      <c r="B7" s="81" t="s">
        <v>101</v>
      </c>
      <c r="C7" s="81" t="s">
        <v>101</v>
      </c>
      <c r="D7" s="81" t="s">
        <v>101</v>
      </c>
      <c r="E7" s="81" t="s">
        <v>101</v>
      </c>
      <c r="F7" s="81" t="s">
        <v>101</v>
      </c>
      <c r="G7" s="81" t="s">
        <v>101</v>
      </c>
      <c r="H7" s="82" t="s">
        <v>138</v>
      </c>
      <c r="I7" s="82" t="s">
        <v>138</v>
      </c>
      <c r="J7" s="82" t="s">
        <v>138</v>
      </c>
      <c r="K7" s="420" t="s">
        <v>625</v>
      </c>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1"/>
      <c r="AK7" s="421"/>
      <c r="AL7" s="421"/>
      <c r="AM7" s="422"/>
      <c r="AN7" s="82"/>
    </row>
    <row r="8" spans="1:40" x14ac:dyDescent="0.3">
      <c r="B8" s="79" t="s">
        <v>90</v>
      </c>
      <c r="C8" s="231"/>
      <c r="D8" s="232"/>
      <c r="E8" s="232"/>
      <c r="F8" s="233"/>
      <c r="G8" s="234">
        <f>SUM(G9:G28)</f>
        <v>1102920</v>
      </c>
      <c r="H8" s="235">
        <f>SUM(H9:H28)</f>
        <v>7</v>
      </c>
      <c r="I8" s="234">
        <f>SUM(I9:I28)</f>
        <v>902057</v>
      </c>
      <c r="J8" s="236">
        <f>IF(G8&gt;0,I8/G8,0)</f>
        <v>0.81788071664309292</v>
      </c>
      <c r="K8" s="237">
        <f t="shared" ref="K8:AN8" si="0">SUM(K9:K28)</f>
        <v>225000</v>
      </c>
      <c r="L8" s="237">
        <f t="shared" si="0"/>
        <v>61168</v>
      </c>
      <c r="M8" s="237">
        <f t="shared" si="0"/>
        <v>150000</v>
      </c>
      <c r="N8" s="237">
        <f t="shared" si="0"/>
        <v>30584</v>
      </c>
      <c r="O8" s="237">
        <f t="shared" si="0"/>
        <v>75000</v>
      </c>
      <c r="P8" s="237">
        <f t="shared" si="0"/>
        <v>329721</v>
      </c>
      <c r="Q8" s="237">
        <f t="shared" si="0"/>
        <v>30584</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ht="28.8" x14ac:dyDescent="0.3">
      <c r="B9" s="10" t="s">
        <v>12</v>
      </c>
      <c r="C9" s="226" t="str">
        <f>'VPS1'!C10</f>
        <v>KALV</v>
      </c>
      <c r="D9" s="101" t="str">
        <f>'VPS1'!D10</f>
        <v>Vaikų ir senjorų dienos užimtumo paslaugų plėtra</v>
      </c>
      <c r="E9" s="103" t="str">
        <f>'VPS1'!J10</f>
        <v>KALV-LEADER-20VVG-08-01</v>
      </c>
      <c r="F9" s="103" t="str">
        <f>'VPS1'!I10</f>
        <v>LEADER-20VVG-08</v>
      </c>
      <c r="G9" s="104">
        <f>'VPS1'!G10</f>
        <v>150000</v>
      </c>
      <c r="H9" s="102">
        <f t="shared" ref="H9:H28" si="1">COUNTIFS(K9:AN9,"&gt;0")</f>
        <v>1</v>
      </c>
      <c r="I9" s="104">
        <f>SUM(K9:AN9)</f>
        <v>75000</v>
      </c>
      <c r="J9" s="105">
        <f>IF(G9&gt;0,I9/G9,0)</f>
        <v>0.5</v>
      </c>
      <c r="K9" s="89"/>
      <c r="L9" s="89"/>
      <c r="M9" s="89"/>
      <c r="N9" s="89"/>
      <c r="O9" s="89">
        <v>75000</v>
      </c>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x14ac:dyDescent="0.3">
      <c r="B10" s="10" t="s">
        <v>16</v>
      </c>
      <c r="C10" s="226" t="str">
        <f>'VPS1'!C11</f>
        <v>KALV</v>
      </c>
      <c r="D10" s="101" t="str">
        <f>'VPS1'!D11</f>
        <v>Turizmo organizavimo gerinimas</v>
      </c>
      <c r="E10" s="103" t="str">
        <f>'VPS1'!J11</f>
        <v>KALV-LEADER-20VVG-08-02</v>
      </c>
      <c r="F10" s="103" t="str">
        <f>'VPS1'!I11</f>
        <v>LEADER-20VVG-08</v>
      </c>
      <c r="G10" s="104">
        <f>'VPS1'!G11</f>
        <v>100000</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x14ac:dyDescent="0.3">
      <c r="B11" s="10" t="s">
        <v>19</v>
      </c>
      <c r="C11" s="226" t="str">
        <f>'VPS1'!C12</f>
        <v>KALV</v>
      </c>
      <c r="D11" s="101" t="str">
        <f>'VPS1'!D12</f>
        <v>Ne žemės ūkio verslo kūrimas ir plėtra</v>
      </c>
      <c r="E11" s="103" t="str">
        <f>'VPS1'!J12</f>
        <v>KALV-LEADER-20VVG-03-03</v>
      </c>
      <c r="F11" s="103" t="str">
        <f>'VPS1'!I12</f>
        <v>LEADER-20VVG-03</v>
      </c>
      <c r="G11" s="104">
        <f>'VPS1'!G12</f>
        <v>600000</v>
      </c>
      <c r="H11" s="102">
        <f t="shared" si="1"/>
        <v>3</v>
      </c>
      <c r="I11" s="104">
        <f t="shared" si="2"/>
        <v>704721</v>
      </c>
      <c r="J11" s="105">
        <f t="shared" si="3"/>
        <v>1.1745350000000001</v>
      </c>
      <c r="K11" s="89">
        <v>225000</v>
      </c>
      <c r="L11" s="89"/>
      <c r="M11" s="89">
        <v>150000</v>
      </c>
      <c r="N11" s="89"/>
      <c r="O11" s="89"/>
      <c r="P11" s="89">
        <v>329721</v>
      </c>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x14ac:dyDescent="0.3">
      <c r="B12" s="10" t="s">
        <v>22</v>
      </c>
      <c r="C12" s="226" t="str">
        <f>'VPS1'!C13</f>
        <v>KALV</v>
      </c>
      <c r="D12" s="101" t="str">
        <f>'VPS1'!D13</f>
        <v>Bendruomeninio verslo kūrimas ir plėtra</v>
      </c>
      <c r="E12" s="103" t="str">
        <f>'VPS1'!J13</f>
        <v>KALV-LEADER-20VVG-07-04</v>
      </c>
      <c r="F12" s="103" t="str">
        <f>'VPS1'!I13</f>
        <v>LEADER-20VVG-07</v>
      </c>
      <c r="G12" s="104">
        <f>'VPS1'!G13</f>
        <v>100000</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KALV</v>
      </c>
      <c r="D13" s="101" t="str">
        <f>'VPS1'!D14</f>
        <v>Bendruomeniškumo stiprinimas</v>
      </c>
      <c r="E13" s="103" t="str">
        <f>'VPS1'!J14</f>
        <v>KALV-LEADER-20VVG-09-05</v>
      </c>
      <c r="F13" s="103" t="str">
        <f>'VPS1'!I14</f>
        <v>LEADER-20VVG-09</v>
      </c>
      <c r="G13" s="104">
        <f>'VPS1'!G14</f>
        <v>152920</v>
      </c>
      <c r="H13" s="102">
        <f t="shared" si="1"/>
        <v>3</v>
      </c>
      <c r="I13" s="104">
        <f t="shared" si="2"/>
        <v>122336</v>
      </c>
      <c r="J13" s="105">
        <f t="shared" si="3"/>
        <v>0.8</v>
      </c>
      <c r="K13" s="89"/>
      <c r="L13" s="89">
        <v>61168</v>
      </c>
      <c r="M13" s="89"/>
      <c r="N13" s="89">
        <v>30584</v>
      </c>
      <c r="O13" s="89"/>
      <c r="P13" s="89"/>
      <c r="Q13" s="89">
        <v>30584</v>
      </c>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topLeftCell="D1" workbookViewId="0">
      <selection activeCell="L17" sqref="L17"/>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7" t="s">
        <v>613</v>
      </c>
      <c r="B3" s="324" t="s">
        <v>618</v>
      </c>
      <c r="C3" s="93"/>
    </row>
    <row r="4" spans="1:37" s="71" customFormat="1" x14ac:dyDescent="0.3">
      <c r="A4" s="327" t="s">
        <v>615</v>
      </c>
      <c r="B4" s="325" t="s">
        <v>621</v>
      </c>
      <c r="C4" s="73"/>
      <c r="D4" s="74"/>
      <c r="E4" s="74"/>
      <c r="F4" s="75"/>
    </row>
    <row r="5" spans="1:37" x14ac:dyDescent="0.3">
      <c r="D5" s="76"/>
      <c r="E5" s="76"/>
      <c r="H5" s="419" t="s">
        <v>142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420" t="s">
        <v>519</v>
      </c>
      <c r="I7" s="421"/>
      <c r="J7" s="421"/>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2"/>
      <c r="AK7" s="82"/>
    </row>
    <row r="8" spans="1:37" s="80" customFormat="1" x14ac:dyDescent="0.3">
      <c r="B8" s="79" t="s">
        <v>90</v>
      </c>
      <c r="C8" s="79"/>
      <c r="D8" s="79"/>
      <c r="E8" s="79"/>
      <c r="F8" s="79"/>
      <c r="G8" s="111">
        <f t="shared" ref="G8:AK8" si="0">SUM(G9:G28)</f>
        <v>7</v>
      </c>
      <c r="H8" s="111">
        <f t="shared" si="0"/>
        <v>0</v>
      </c>
      <c r="I8" s="111">
        <f t="shared" si="0"/>
        <v>2</v>
      </c>
      <c r="J8" s="111">
        <f t="shared" si="0"/>
        <v>1</v>
      </c>
      <c r="K8" s="111">
        <f t="shared" si="0"/>
        <v>0</v>
      </c>
      <c r="L8" s="111">
        <f t="shared" si="0"/>
        <v>1</v>
      </c>
      <c r="M8" s="111">
        <f t="shared" si="0"/>
        <v>2</v>
      </c>
      <c r="N8" s="111">
        <f t="shared" si="0"/>
        <v>1</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ht="28.8" x14ac:dyDescent="0.3">
      <c r="B9" s="108" t="s">
        <v>12</v>
      </c>
      <c r="C9" s="238" t="str">
        <f>'VPS1'!C10</f>
        <v>KALV</v>
      </c>
      <c r="D9" s="101" t="str">
        <f>'VPS1'!D10</f>
        <v>Vaikų ir senjorų dienos užimtumo paslaugų plėtra</v>
      </c>
      <c r="E9" s="86" t="str">
        <f>'VPS1'!I10</f>
        <v>LEADER-20VVG-08</v>
      </c>
      <c r="F9" s="86" t="str">
        <f>'VPS1'!J10</f>
        <v>KALV-LEADER-20VVG-08-01</v>
      </c>
      <c r="G9" s="112">
        <f>SUM(H9:AK9)</f>
        <v>1</v>
      </c>
      <c r="H9" s="113"/>
      <c r="I9" s="113"/>
      <c r="J9" s="113"/>
      <c r="K9" s="113"/>
      <c r="L9" s="113">
        <v>1</v>
      </c>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x14ac:dyDescent="0.3">
      <c r="B10" s="108" t="s">
        <v>16</v>
      </c>
      <c r="C10" s="238" t="str">
        <f>'VPS1'!C11</f>
        <v>KALV</v>
      </c>
      <c r="D10" s="101" t="str">
        <f>'VPS1'!D11</f>
        <v>Turizmo organizavimo gerinimas</v>
      </c>
      <c r="E10" s="86" t="str">
        <f>'VPS1'!I11</f>
        <v>LEADER-20VVG-08</v>
      </c>
      <c r="F10" s="86" t="str">
        <f>'VPS1'!J11</f>
        <v>KALV-LEADER-20VVG-08-02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KALV</v>
      </c>
      <c r="D11" s="101" t="str">
        <f>'VPS1'!D12</f>
        <v>Ne žemės ūkio verslo kūrimas ir plėtra</v>
      </c>
      <c r="E11" s="86" t="str">
        <f>'VPS1'!I12</f>
        <v>LEADER-20VVG-03</v>
      </c>
      <c r="F11" s="86" t="str">
        <f>'VPS1'!J12</f>
        <v>KALV-LEADER-20VVG-03-03</v>
      </c>
      <c r="G11" s="112">
        <f t="shared" si="1"/>
        <v>3</v>
      </c>
      <c r="H11" s="113"/>
      <c r="I11" s="113"/>
      <c r="J11" s="113">
        <v>1</v>
      </c>
      <c r="K11" s="113"/>
      <c r="L11" s="113"/>
      <c r="M11" s="113">
        <v>2</v>
      </c>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KALV</v>
      </c>
      <c r="D12" s="101" t="str">
        <f>'VPS1'!D13</f>
        <v>Bendruomeninio verslo kūrimas ir plėtra</v>
      </c>
      <c r="E12" s="86" t="str">
        <f>'VPS1'!I13</f>
        <v>LEADER-20VVG-07</v>
      </c>
      <c r="F12" s="86" t="str">
        <f>'VPS1'!J13</f>
        <v>KALV-LEADER-20VVG-07-04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x14ac:dyDescent="0.3">
      <c r="B13" s="108" t="s">
        <v>25</v>
      </c>
      <c r="C13" s="238" t="str">
        <f>'VPS1'!C14</f>
        <v>KALV</v>
      </c>
      <c r="D13" s="101" t="str">
        <f>'VPS1'!D14</f>
        <v>Bendruomeniškumo stiprinimas</v>
      </c>
      <c r="E13" s="86" t="str">
        <f>'VPS1'!I14</f>
        <v>LEADER-20VVG-09</v>
      </c>
      <c r="F13" s="86" t="str">
        <f>'VPS1'!J14</f>
        <v>KALV-LEADER-20VVG-09-05</v>
      </c>
      <c r="G13" s="112">
        <f t="shared" si="1"/>
        <v>3</v>
      </c>
      <c r="H13" s="113"/>
      <c r="I13" s="113">
        <v>2</v>
      </c>
      <c r="J13" s="113"/>
      <c r="K13" s="113"/>
      <c r="L13" s="113"/>
      <c r="M13" s="113"/>
      <c r="N13" s="113">
        <v>1</v>
      </c>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20"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D1" workbookViewId="0">
      <selection activeCell="M14" sqref="M14"/>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7" t="s">
        <v>613</v>
      </c>
      <c r="B3" s="324"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7" t="s">
        <v>615</v>
      </c>
      <c r="B4" s="325"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419" t="s">
        <v>143</v>
      </c>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420" t="s">
        <v>518</v>
      </c>
      <c r="J7" s="421"/>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1"/>
      <c r="AK7" s="422"/>
      <c r="AL7" s="82"/>
    </row>
    <row r="8" spans="1:38" x14ac:dyDescent="0.3">
      <c r="B8" s="79" t="s">
        <v>90</v>
      </c>
      <c r="C8" s="240"/>
      <c r="D8" s="96"/>
      <c r="E8" s="96"/>
      <c r="F8" s="97">
        <f>SUM(F9:F28)</f>
        <v>1102920</v>
      </c>
      <c r="G8" s="97">
        <f>SUM(G9:G28)</f>
        <v>325307.71000000002</v>
      </c>
      <c r="H8" s="98">
        <f>IF(G8&gt;0,G8/F8,0)</f>
        <v>0.29495132013201319</v>
      </c>
      <c r="I8" s="99">
        <f t="shared" ref="I8:AL8" si="0">SUM(I9:I28)</f>
        <v>0</v>
      </c>
      <c r="J8" s="99">
        <f t="shared" si="0"/>
        <v>61093.77</v>
      </c>
      <c r="K8" s="99">
        <f t="shared" si="0"/>
        <v>45279</v>
      </c>
      <c r="L8" s="99">
        <f t="shared" si="0"/>
        <v>0</v>
      </c>
      <c r="M8" s="99">
        <f t="shared" si="0"/>
        <v>74954.570000000007</v>
      </c>
      <c r="N8" s="99">
        <f t="shared" si="0"/>
        <v>116220.77</v>
      </c>
      <c r="O8" s="99">
        <f t="shared" si="0"/>
        <v>27759.599999999999</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ht="28.8" x14ac:dyDescent="0.3">
      <c r="B9" s="108" t="s">
        <v>12</v>
      </c>
      <c r="C9" s="239" t="str">
        <f>'VPS1'!C10</f>
        <v>KALV</v>
      </c>
      <c r="D9" s="114" t="str">
        <f>'VPS1'!D10</f>
        <v>Vaikų ir senjorų dienos užimtumo paslaugų plėtra</v>
      </c>
      <c r="E9" s="85" t="str">
        <f>'VPS1'!J10</f>
        <v>KALV-LEADER-20VVG-08-01</v>
      </c>
      <c r="F9" s="87">
        <f>'VPS1'!G10</f>
        <v>150000</v>
      </c>
      <c r="G9" s="87">
        <f>SUM(I9:AL9)</f>
        <v>74954.570000000007</v>
      </c>
      <c r="H9" s="88">
        <f>IF(G9&gt;0,G9/F9,0)</f>
        <v>0.49969713333333338</v>
      </c>
      <c r="I9" s="89"/>
      <c r="J9" s="89"/>
      <c r="K9" s="89"/>
      <c r="L9" s="89"/>
      <c r="M9" s="399">
        <v>74954.570000000007</v>
      </c>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x14ac:dyDescent="0.3">
      <c r="B10" s="108" t="s">
        <v>16</v>
      </c>
      <c r="C10" s="239" t="str">
        <f>'VPS1'!C11</f>
        <v>KALV</v>
      </c>
      <c r="D10" s="114" t="str">
        <f>'VPS1'!D11</f>
        <v>Turizmo organizavimo gerinimas</v>
      </c>
      <c r="E10" s="85" t="str">
        <f>'VPS1'!J11</f>
        <v>KALV-LEADER-20VVG-08-02</v>
      </c>
      <c r="F10" s="87">
        <f>'VPS1'!G11</f>
        <v>100000</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x14ac:dyDescent="0.3">
      <c r="B11" s="108" t="s">
        <v>19</v>
      </c>
      <c r="C11" s="239" t="str">
        <f>'VPS1'!C12</f>
        <v>KALV</v>
      </c>
      <c r="D11" s="114" t="str">
        <f>'VPS1'!D12</f>
        <v>Ne žemės ūkio verslo kūrimas ir plėtra</v>
      </c>
      <c r="E11" s="85" t="str">
        <f>'VPS1'!J12</f>
        <v>KALV-LEADER-20VVG-03-03</v>
      </c>
      <c r="F11" s="87">
        <f>'VPS1'!G12</f>
        <v>600000</v>
      </c>
      <c r="G11" s="87">
        <f t="shared" si="1"/>
        <v>161499.77000000002</v>
      </c>
      <c r="H11" s="88">
        <f t="shared" si="2"/>
        <v>0.26916628333333337</v>
      </c>
      <c r="I11" s="89"/>
      <c r="J11" s="89"/>
      <c r="K11" s="399">
        <v>45279</v>
      </c>
      <c r="L11" s="89"/>
      <c r="M11" s="89"/>
      <c r="N11" s="89">
        <v>116220.77</v>
      </c>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x14ac:dyDescent="0.3">
      <c r="B12" s="108" t="s">
        <v>22</v>
      </c>
      <c r="C12" s="239" t="str">
        <f>'VPS1'!C13</f>
        <v>KALV</v>
      </c>
      <c r="D12" s="114" t="str">
        <f>'VPS1'!D13</f>
        <v>Bendruomeninio verslo kūrimas ir plėtra</v>
      </c>
      <c r="E12" s="85" t="str">
        <f>'VPS1'!J13</f>
        <v>KALV-LEADER-20VVG-07-04</v>
      </c>
      <c r="F12" s="87">
        <f>'VPS1'!G13</f>
        <v>100000</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t="str">
        <f>'VPS1'!C14</f>
        <v>KALV</v>
      </c>
      <c r="D13" s="114" t="str">
        <f>'VPS1'!D14</f>
        <v>Bendruomeniškumo stiprinimas</v>
      </c>
      <c r="E13" s="85" t="str">
        <f>'VPS1'!J14</f>
        <v>KALV-LEADER-20VVG-09-05</v>
      </c>
      <c r="F13" s="87">
        <f>'VPS1'!G14</f>
        <v>152920</v>
      </c>
      <c r="G13" s="87">
        <f t="shared" si="1"/>
        <v>88853.37</v>
      </c>
      <c r="H13" s="88">
        <f t="shared" si="2"/>
        <v>0.58104479466387648</v>
      </c>
      <c r="I13" s="89"/>
      <c r="J13" s="89">
        <v>61093.77</v>
      </c>
      <c r="K13" s="89"/>
      <c r="L13" s="89"/>
      <c r="M13" s="89"/>
      <c r="N13" s="89"/>
      <c r="O13" s="399">
        <v>27759.599999999999</v>
      </c>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pageSetup paperSize="9" orientation="portrait" horizontalDpi="0" verticalDpi="0" r:id="rId1"/>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45"/>
  <sheetViews>
    <sheetView topLeftCell="AU1" zoomScale="90" zoomScaleNormal="90" workbookViewId="0">
      <selection activeCell="BA20" sqref="BA20"/>
    </sheetView>
  </sheetViews>
  <sheetFormatPr defaultColWidth="8.6640625" defaultRowHeight="11.4" x14ac:dyDescent="0.3"/>
  <cols>
    <col min="1" max="1" width="15.88671875" style="49" customWidth="1"/>
    <col min="2" max="2" width="23.88671875" style="49" customWidth="1"/>
    <col min="3" max="3" width="10.5546875" style="50" customWidth="1"/>
    <col min="4" max="4" width="14.6640625" style="50" customWidth="1"/>
    <col min="5" max="5" width="25.5546875" style="50" customWidth="1"/>
    <col min="6" max="6" width="12.6640625" style="50" customWidth="1"/>
    <col min="7" max="7" width="32.109375" style="50" customWidth="1"/>
    <col min="8" max="8" width="20.6640625" style="50" customWidth="1"/>
    <col min="9" max="10" width="25.66406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5.664062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28" t="s">
        <v>613</v>
      </c>
      <c r="B3" s="330" t="s">
        <v>623</v>
      </c>
      <c r="C3" s="93"/>
      <c r="D3" s="93"/>
      <c r="E3" s="93"/>
      <c r="F3" s="93"/>
      <c r="G3" s="93"/>
      <c r="H3" s="93"/>
      <c r="AD3" s="67"/>
      <c r="AH3" s="67"/>
    </row>
    <row r="4" spans="1:71" s="48" customFormat="1" ht="20.399999999999999" customHeight="1" x14ac:dyDescent="0.3">
      <c r="A4" s="328" t="s">
        <v>615</v>
      </c>
      <c r="B4" s="330"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423" t="s">
        <v>308</v>
      </c>
      <c r="S5" s="423"/>
      <c r="T5" s="423"/>
      <c r="U5" s="423"/>
      <c r="V5" s="423"/>
      <c r="W5" s="423"/>
      <c r="X5" s="423"/>
      <c r="Y5" s="423"/>
      <c r="Z5" s="423"/>
      <c r="AA5" s="423"/>
      <c r="AB5" s="423"/>
      <c r="AC5" s="423"/>
      <c r="AD5" s="118"/>
      <c r="AE5" s="118"/>
      <c r="AF5" s="118"/>
      <c r="AG5" s="118"/>
      <c r="AH5" s="118"/>
      <c r="AI5" s="118"/>
      <c r="AJ5" s="118"/>
      <c r="AK5" s="118"/>
      <c r="AL5" s="118"/>
      <c r="AM5" s="423" t="s">
        <v>333</v>
      </c>
      <c r="AN5" s="423"/>
      <c r="AO5" s="423"/>
      <c r="AP5" s="423"/>
      <c r="AQ5" s="423"/>
      <c r="AR5" s="423"/>
      <c r="AS5" s="423"/>
      <c r="AT5" s="423"/>
      <c r="AU5" s="423"/>
      <c r="AV5" s="423"/>
      <c r="AW5" s="423"/>
      <c r="AX5" s="423"/>
      <c r="AY5" s="423"/>
      <c r="AZ5" s="423"/>
      <c r="BA5" s="423"/>
      <c r="BB5" s="423"/>
      <c r="BC5" s="423"/>
      <c r="BD5" s="423"/>
      <c r="BE5" s="423"/>
      <c r="BF5" s="423"/>
      <c r="BG5" s="118"/>
      <c r="BH5" s="118"/>
      <c r="BI5" s="118"/>
      <c r="BJ5" s="118"/>
      <c r="BK5" s="118"/>
      <c r="BL5" s="118"/>
      <c r="BM5" s="118"/>
      <c r="BN5" s="118"/>
      <c r="BO5" s="118"/>
      <c r="BP5" s="118"/>
      <c r="BQ5" s="118"/>
      <c r="BR5" s="118"/>
      <c r="BS5" s="118"/>
    </row>
    <row r="6" spans="1:71" s="69" customFormat="1" ht="68.400000000000006"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3.2" x14ac:dyDescent="0.25">
      <c r="B11" s="54" t="str">
        <f>VLOOKUP(E11,'VPS1'!$J$10:$J$29,1,FALSE)</f>
        <v>KALV-LEADER-20VVG-09-05</v>
      </c>
      <c r="C11" s="131" t="str">
        <f>LEFT(E11,4)</f>
        <v>KALV</v>
      </c>
      <c r="D11" s="132" t="s">
        <v>753</v>
      </c>
      <c r="E11" s="389" t="s">
        <v>705</v>
      </c>
      <c r="F11" s="393">
        <v>45660</v>
      </c>
      <c r="G11" s="388" t="s">
        <v>754</v>
      </c>
      <c r="H11" s="389">
        <v>300015852</v>
      </c>
      <c r="I11" s="389" t="s">
        <v>755</v>
      </c>
      <c r="J11" s="389" t="s">
        <v>756</v>
      </c>
      <c r="K11" s="388" t="s">
        <v>757</v>
      </c>
      <c r="L11" s="392">
        <v>30540.79</v>
      </c>
      <c r="M11" s="394" t="s">
        <v>263</v>
      </c>
      <c r="N11" s="132" t="s">
        <v>758</v>
      </c>
      <c r="O11" s="395" t="s">
        <v>287</v>
      </c>
      <c r="P11" s="134" t="str">
        <f>IF($N11="fizinis asmuo","užpildykite","nepildyti")</f>
        <v>nepildyti</v>
      </c>
      <c r="Q11" s="135" t="str">
        <f>IF($N11="fizinis asmuo","užpildykite","nepildyti")</f>
        <v>nepildyti</v>
      </c>
      <c r="R11" s="135" t="s">
        <v>764</v>
      </c>
      <c r="S11" s="135" t="s">
        <v>459</v>
      </c>
      <c r="T11" s="135" t="s">
        <v>764</v>
      </c>
      <c r="U11" s="135" t="s">
        <v>764</v>
      </c>
      <c r="V11" s="135" t="s">
        <v>764</v>
      </c>
      <c r="W11" s="135" t="s">
        <v>764</v>
      </c>
      <c r="X11" s="135" t="s">
        <v>459</v>
      </c>
      <c r="Y11" s="135" t="s">
        <v>764</v>
      </c>
      <c r="Z11" s="135" t="s">
        <v>764</v>
      </c>
      <c r="AA11" s="135" t="s">
        <v>764</v>
      </c>
      <c r="AB11" s="135" t="s">
        <v>764</v>
      </c>
      <c r="AC11" s="135" t="s">
        <v>459</v>
      </c>
      <c r="AD11" s="132" t="s">
        <v>763</v>
      </c>
      <c r="AE11" s="395">
        <v>60</v>
      </c>
      <c r="AF11" s="396">
        <v>45679</v>
      </c>
      <c r="AG11" s="397">
        <v>30541</v>
      </c>
      <c r="AH11" s="396">
        <v>45797</v>
      </c>
      <c r="AI11" s="396">
        <v>45797</v>
      </c>
      <c r="AJ11" s="136"/>
      <c r="AK11" s="395">
        <v>2025</v>
      </c>
      <c r="AL11" s="132"/>
      <c r="AM11" s="132"/>
      <c r="AN11" s="132"/>
      <c r="AO11" s="132"/>
      <c r="AP11" s="132"/>
      <c r="AQ11" s="132"/>
      <c r="AR11" s="132"/>
      <c r="AS11" s="395">
        <v>11</v>
      </c>
      <c r="AT11" s="395">
        <v>51</v>
      </c>
      <c r="AU11" s="132"/>
      <c r="AV11" s="132"/>
      <c r="AW11" s="132"/>
      <c r="AX11" s="132"/>
      <c r="AY11" s="132"/>
      <c r="AZ11" s="132"/>
      <c r="BA11" s="132"/>
      <c r="BB11" s="132"/>
      <c r="BC11" s="395">
        <v>11</v>
      </c>
      <c r="BD11" s="395">
        <v>51</v>
      </c>
      <c r="BE11" s="398"/>
      <c r="BF11" s="132"/>
      <c r="BG11" s="54">
        <f t="shared" ref="BG11:BG69" si="0">IF($F11&gt;0,YEAR($F11),)</f>
        <v>2025</v>
      </c>
      <c r="BH11" s="54">
        <f>IF($AF11&gt;0,YEAR($AF11),)</f>
        <v>2025</v>
      </c>
      <c r="BI11" s="54">
        <f t="shared" ref="BI11:BI69" si="1">IF($AH11&gt;0,YEAR($AH11),)</f>
        <v>2025</v>
      </c>
      <c r="BJ11" s="54">
        <f t="shared" ref="BJ11:BJ69" si="2">IF($AI11&gt;0,YEAR($AI11),)</f>
        <v>2025</v>
      </c>
      <c r="BK11" s="54">
        <f t="shared" ref="BK11:BK69" si="3">IF($AJ11&gt;0,YEAR($AJ11),)</f>
        <v>0</v>
      </c>
      <c r="BL11" s="54">
        <f>IF($AK11&gt;0,$AK11,)</f>
        <v>2025</v>
      </c>
      <c r="BM11" s="54">
        <f>IF($AL11&gt;0,$AL11,)</f>
        <v>0</v>
      </c>
      <c r="BN11" s="54" t="str">
        <f>IF(BH11&gt;0,"taip","ne")</f>
        <v>taip</v>
      </c>
      <c r="BO11" s="54" t="str">
        <f>IF(BI11&gt;0,"taip","ne")</f>
        <v>taip</v>
      </c>
      <c r="BP11" s="54" t="str">
        <f>IF(BJ11&gt;0,"taip","ne")</f>
        <v>taip</v>
      </c>
      <c r="BQ11" s="54" t="str">
        <f>IF(BL11&gt;0,"taip","ne")</f>
        <v>taip</v>
      </c>
      <c r="BR11" s="54" t="str">
        <f>IF(BM11&gt;0,"taip","ne")</f>
        <v>ne</v>
      </c>
      <c r="BS11" s="54" t="str">
        <f t="shared" ref="BS11:BS69" si="4">IF(BK11&gt;0,"taip","ne")</f>
        <v>ne</v>
      </c>
    </row>
    <row r="12" spans="1:71" s="130" customFormat="1" ht="13.2" x14ac:dyDescent="0.25">
      <c r="B12" s="54" t="str">
        <f>VLOOKUP(E12,'VPS1'!$J$10:$J$29,1,FALSE)</f>
        <v>KALV-LEADER-20VVG-09-05</v>
      </c>
      <c r="C12" s="131" t="str">
        <f t="shared" ref="C12:C70" si="5">LEFT(E12,4)</f>
        <v>KALV</v>
      </c>
      <c r="D12" s="132" t="s">
        <v>753</v>
      </c>
      <c r="E12" s="389" t="s">
        <v>705</v>
      </c>
      <c r="F12" s="393">
        <v>45660</v>
      </c>
      <c r="G12" s="388" t="s">
        <v>759</v>
      </c>
      <c r="H12" s="390">
        <v>166061994</v>
      </c>
      <c r="I12" s="389" t="s">
        <v>761</v>
      </c>
      <c r="J12" s="390" t="s">
        <v>762</v>
      </c>
      <c r="K12" s="388" t="s">
        <v>760</v>
      </c>
      <c r="L12" s="392">
        <v>30552.98</v>
      </c>
      <c r="M12" s="394" t="s">
        <v>263</v>
      </c>
      <c r="N12" s="132" t="s">
        <v>758</v>
      </c>
      <c r="O12" s="395" t="s">
        <v>287</v>
      </c>
      <c r="P12" s="134" t="str">
        <f t="shared" ref="P12:Q70" si="6">IF($N12="fizinis asmuo","užpildykite","nepildyti")</f>
        <v>nepildyti</v>
      </c>
      <c r="Q12" s="135" t="str">
        <f t="shared" si="6"/>
        <v>nepildyti</v>
      </c>
      <c r="R12" s="135" t="s">
        <v>764</v>
      </c>
      <c r="S12" s="135" t="s">
        <v>459</v>
      </c>
      <c r="T12" s="135" t="s">
        <v>764</v>
      </c>
      <c r="U12" s="135" t="s">
        <v>764</v>
      </c>
      <c r="V12" s="135" t="s">
        <v>764</v>
      </c>
      <c r="W12" s="135" t="s">
        <v>764</v>
      </c>
      <c r="X12" s="135" t="s">
        <v>459</v>
      </c>
      <c r="Y12" s="135" t="s">
        <v>764</v>
      </c>
      <c r="Z12" s="135" t="s">
        <v>764</v>
      </c>
      <c r="AA12" s="135" t="s">
        <v>764</v>
      </c>
      <c r="AB12" s="135" t="s">
        <v>764</v>
      </c>
      <c r="AC12" s="135" t="s">
        <v>459</v>
      </c>
      <c r="AD12" s="132" t="s">
        <v>763</v>
      </c>
      <c r="AE12" s="395">
        <v>60</v>
      </c>
      <c r="AF12" s="396">
        <v>45679</v>
      </c>
      <c r="AG12" s="397">
        <v>30553</v>
      </c>
      <c r="AH12" s="396">
        <v>45804</v>
      </c>
      <c r="AI12" s="396">
        <v>45804</v>
      </c>
      <c r="AJ12" s="136"/>
      <c r="AK12" s="395">
        <v>2025</v>
      </c>
      <c r="AL12" s="132"/>
      <c r="AM12" s="132"/>
      <c r="AN12" s="132"/>
      <c r="AO12" s="132"/>
      <c r="AP12" s="132"/>
      <c r="AQ12" s="132"/>
      <c r="AR12" s="132"/>
      <c r="AS12" s="395">
        <v>11</v>
      </c>
      <c r="AT12" s="395">
        <v>51</v>
      </c>
      <c r="AU12" s="132"/>
      <c r="AV12" s="132"/>
      <c r="AW12" s="132"/>
      <c r="AX12" s="132"/>
      <c r="AY12" s="132"/>
      <c r="AZ12" s="132"/>
      <c r="BA12" s="132"/>
      <c r="BB12" s="132"/>
      <c r="BC12" s="395">
        <v>11</v>
      </c>
      <c r="BD12" s="395">
        <v>51</v>
      </c>
      <c r="BE12" s="398"/>
      <c r="BF12" s="132"/>
      <c r="BG12" s="54">
        <f t="shared" si="0"/>
        <v>2025</v>
      </c>
      <c r="BH12" s="54">
        <f t="shared" ref="BH12:BH70" si="7">IF($AF12&gt;0,YEAR($AF12),)</f>
        <v>2025</v>
      </c>
      <c r="BI12" s="54">
        <f t="shared" si="1"/>
        <v>2025</v>
      </c>
      <c r="BJ12" s="54">
        <f t="shared" si="2"/>
        <v>2025</v>
      </c>
      <c r="BK12" s="54">
        <f t="shared" si="3"/>
        <v>0</v>
      </c>
      <c r="BL12" s="54">
        <f t="shared" ref="BL12:BL70" si="8">IF($AK12&gt;0,$AK12,)</f>
        <v>2025</v>
      </c>
      <c r="BM12" s="54">
        <f t="shared" ref="BM12:BM70" si="9">IF($AL12&gt;0,$AL12,)</f>
        <v>0</v>
      </c>
      <c r="BN12" s="54" t="str">
        <f t="shared" ref="BN12:BN70" si="10">IF(BH12&gt;0,"taip","ne")</f>
        <v>taip</v>
      </c>
      <c r="BO12" s="54" t="str">
        <f t="shared" ref="BO12:BP70" si="11">IF(BI12&gt;0,"taip","ne")</f>
        <v>taip</v>
      </c>
      <c r="BP12" s="54" t="str">
        <f t="shared" si="11"/>
        <v>taip</v>
      </c>
      <c r="BQ12" s="54" t="str">
        <f t="shared" ref="BQ12:BQ70" si="12">IF(BL12&gt;0,"taip","ne")</f>
        <v>taip</v>
      </c>
      <c r="BR12" s="54" t="str">
        <f t="shared" ref="BR12:BR70" si="13">IF(BM12&gt;0,"taip","ne")</f>
        <v>ne</v>
      </c>
      <c r="BS12" s="54" t="str">
        <f t="shared" si="4"/>
        <v>ne</v>
      </c>
    </row>
    <row r="13" spans="1:71" s="130" customFormat="1" ht="14.4" x14ac:dyDescent="0.2">
      <c r="B13" s="54" t="e">
        <f>VLOOKUP(E13,'VPS1'!$J$10:$J$29,1,FALSE)</f>
        <v>#N/A</v>
      </c>
      <c r="C13" s="131" t="str">
        <f t="shared" si="5"/>
        <v/>
      </c>
      <c r="D13" s="132" t="s">
        <v>753</v>
      </c>
      <c r="E13" s="30"/>
      <c r="F13" s="55"/>
      <c r="G13" s="132"/>
      <c r="H13" s="391"/>
      <c r="I13" s="132"/>
      <c r="J13" s="132"/>
      <c r="K13" s="132"/>
      <c r="L13" s="133"/>
      <c r="M13" s="134"/>
      <c r="N13" s="132"/>
      <c r="O13" s="132"/>
      <c r="P13" s="134" t="str">
        <f t="shared" si="6"/>
        <v>nepildyti</v>
      </c>
      <c r="Q13" s="135" t="str">
        <f t="shared" si="6"/>
        <v>nepildyti</v>
      </c>
      <c r="R13" s="135"/>
      <c r="S13" s="135"/>
      <c r="T13" s="135"/>
      <c r="U13" s="135"/>
      <c r="V13" s="135"/>
      <c r="W13" s="135"/>
      <c r="X13" s="135"/>
      <c r="Y13" s="135"/>
      <c r="Z13" s="135"/>
      <c r="AA13" s="135"/>
      <c r="AB13" s="135"/>
      <c r="AC13" s="135"/>
      <c r="AD13" s="132"/>
      <c r="AE13" s="132"/>
      <c r="AF13" s="395"/>
      <c r="AG13" s="133"/>
      <c r="AH13" s="136"/>
      <c r="AI13" s="396"/>
      <c r="AJ13" s="136"/>
      <c r="AK13" s="395"/>
      <c r="AL13" s="132"/>
      <c r="AM13" s="132"/>
      <c r="AN13" s="132"/>
      <c r="AO13" s="132"/>
      <c r="AP13" s="132"/>
      <c r="AQ13" s="132"/>
      <c r="AR13" s="132"/>
      <c r="AS13" s="395"/>
      <c r="AT13" s="132"/>
      <c r="AU13" s="132"/>
      <c r="AV13" s="132"/>
      <c r="AW13" s="132"/>
      <c r="AX13" s="132"/>
      <c r="AY13" s="132"/>
      <c r="AZ13" s="132"/>
      <c r="BA13" s="132"/>
      <c r="BB13" s="132"/>
      <c r="BC13" s="132"/>
      <c r="BD13" s="395"/>
      <c r="BE13" s="132"/>
      <c r="BF13" s="132"/>
      <c r="BG13" s="54">
        <f t="shared" si="0"/>
        <v>0</v>
      </c>
      <c r="BH13" s="54">
        <f t="shared" si="7"/>
        <v>0</v>
      </c>
      <c r="BI13" s="54">
        <f t="shared" si="1"/>
        <v>0</v>
      </c>
      <c r="BJ13" s="54">
        <f t="shared" si="2"/>
        <v>0</v>
      </c>
      <c r="BK13" s="54">
        <f t="shared" si="3"/>
        <v>0</v>
      </c>
      <c r="BL13" s="54">
        <f t="shared" si="8"/>
        <v>0</v>
      </c>
      <c r="BM13" s="54">
        <f t="shared" si="9"/>
        <v>0</v>
      </c>
      <c r="BN13" s="54" t="str">
        <f t="shared" si="10"/>
        <v>ne</v>
      </c>
      <c r="BO13" s="54" t="str">
        <f t="shared" si="11"/>
        <v>ne</v>
      </c>
      <c r="BP13" s="54" t="str">
        <f t="shared" si="11"/>
        <v>ne</v>
      </c>
      <c r="BQ13" s="54" t="str">
        <f t="shared" si="12"/>
        <v>ne</v>
      </c>
      <c r="BR13" s="54" t="str">
        <f t="shared" si="13"/>
        <v>ne</v>
      </c>
      <c r="BS13" s="54" t="str">
        <f t="shared" si="4"/>
        <v>ne</v>
      </c>
    </row>
    <row r="14" spans="1:71" s="130" customFormat="1" ht="14.4" x14ac:dyDescent="0.2">
      <c r="B14" s="54" t="e">
        <f>VLOOKUP(E14,'VPS1'!$J$10:$J$29,1,FALSE)</f>
        <v>#N/A</v>
      </c>
      <c r="C14" s="131" t="str">
        <f t="shared" si="5"/>
        <v/>
      </c>
      <c r="D14" s="132" t="s">
        <v>753</v>
      </c>
      <c r="E14" s="30"/>
      <c r="F14" s="55"/>
      <c r="G14" s="132"/>
      <c r="H14" s="391"/>
      <c r="I14" s="132"/>
      <c r="J14" s="132"/>
      <c r="K14" s="132"/>
      <c r="L14" s="133"/>
      <c r="M14" s="134"/>
      <c r="N14" s="132"/>
      <c r="O14" s="132"/>
      <c r="P14" s="134" t="str">
        <f t="shared" si="6"/>
        <v>nepildyti</v>
      </c>
      <c r="Q14" s="135" t="str">
        <f t="shared" si="6"/>
        <v>nepildyti</v>
      </c>
      <c r="R14" s="135"/>
      <c r="S14" s="135"/>
      <c r="T14" s="135"/>
      <c r="U14" s="135"/>
      <c r="V14" s="135"/>
      <c r="W14" s="135"/>
      <c r="X14" s="135"/>
      <c r="Y14" s="135"/>
      <c r="Z14" s="135"/>
      <c r="AA14" s="135"/>
      <c r="AB14" s="135"/>
      <c r="AC14" s="135"/>
      <c r="AD14" s="132"/>
      <c r="AE14" s="132"/>
      <c r="AF14" s="132"/>
      <c r="AG14" s="133"/>
      <c r="AH14" s="136"/>
      <c r="AI14" s="396"/>
      <c r="AJ14" s="136"/>
      <c r="AK14" s="395"/>
      <c r="AL14" s="132"/>
      <c r="AM14" s="132"/>
      <c r="AN14" s="132"/>
      <c r="AO14" s="132"/>
      <c r="AP14" s="132"/>
      <c r="AQ14" s="132"/>
      <c r="AR14" s="132"/>
      <c r="AS14" s="395"/>
      <c r="AT14" s="132"/>
      <c r="AU14" s="132"/>
      <c r="AV14" s="132"/>
      <c r="AW14" s="132"/>
      <c r="AX14" s="132"/>
      <c r="AY14" s="132"/>
      <c r="AZ14" s="132"/>
      <c r="BA14" s="132"/>
      <c r="BB14" s="132"/>
      <c r="BC14" s="132"/>
      <c r="BD14" s="395"/>
      <c r="BE14" s="132"/>
      <c r="BF14" s="132"/>
      <c r="BG14" s="54">
        <f t="shared" si="0"/>
        <v>0</v>
      </c>
      <c r="BH14" s="54">
        <f t="shared" si="7"/>
        <v>0</v>
      </c>
      <c r="BI14" s="54">
        <f t="shared" si="1"/>
        <v>0</v>
      </c>
      <c r="BJ14" s="54">
        <f t="shared" si="2"/>
        <v>0</v>
      </c>
      <c r="BK14" s="54">
        <f t="shared" si="3"/>
        <v>0</v>
      </c>
      <c r="BL14" s="54">
        <f t="shared" si="8"/>
        <v>0</v>
      </c>
      <c r="BM14" s="54">
        <f t="shared" si="9"/>
        <v>0</v>
      </c>
      <c r="BN14" s="54" t="str">
        <f t="shared" si="10"/>
        <v>ne</v>
      </c>
      <c r="BO14" s="54" t="str">
        <f t="shared" si="11"/>
        <v>ne</v>
      </c>
      <c r="BP14" s="54" t="str">
        <f t="shared" si="11"/>
        <v>ne</v>
      </c>
      <c r="BQ14" s="54" t="str">
        <f t="shared" si="12"/>
        <v>ne</v>
      </c>
      <c r="BR14" s="54" t="str">
        <f t="shared" si="13"/>
        <v>ne</v>
      </c>
      <c r="BS14" s="54" t="str">
        <f t="shared" si="4"/>
        <v>ne</v>
      </c>
    </row>
    <row r="15" spans="1:71" s="130" customFormat="1" ht="14.4" x14ac:dyDescent="0.2">
      <c r="B15" s="54" t="e">
        <f>VLOOKUP(E15,'VPS1'!$J$10:$J$29,1,FALSE)</f>
        <v>#N/A</v>
      </c>
      <c r="C15" s="131" t="str">
        <f t="shared" si="5"/>
        <v/>
      </c>
      <c r="D15" s="132" t="s">
        <v>753</v>
      </c>
      <c r="E15" s="30"/>
      <c r="F15" s="55"/>
      <c r="G15" s="132"/>
      <c r="H15" s="391"/>
      <c r="I15" s="132"/>
      <c r="J15" s="132"/>
      <c r="K15" s="132"/>
      <c r="L15" s="133"/>
      <c r="M15" s="134"/>
      <c r="N15" s="132"/>
      <c r="O15" s="132"/>
      <c r="P15" s="134" t="str">
        <f t="shared" si="6"/>
        <v>nepildyti</v>
      </c>
      <c r="Q15" s="135" t="str">
        <f t="shared" si="6"/>
        <v>nepildyti</v>
      </c>
      <c r="R15" s="135"/>
      <c r="S15" s="135"/>
      <c r="T15" s="135"/>
      <c r="U15" s="135"/>
      <c r="V15" s="135"/>
      <c r="W15" s="135"/>
      <c r="X15" s="135"/>
      <c r="Y15" s="135"/>
      <c r="Z15" s="135"/>
      <c r="AA15" s="135"/>
      <c r="AB15" s="135"/>
      <c r="AC15" s="135"/>
      <c r="AD15" s="132"/>
      <c r="AE15" s="132"/>
      <c r="AF15" s="132"/>
      <c r="AG15" s="133"/>
      <c r="AH15" s="136"/>
      <c r="AI15" s="136"/>
      <c r="AJ15" s="136"/>
      <c r="AK15" s="395"/>
      <c r="AL15" s="132"/>
      <c r="AM15" s="132"/>
      <c r="AN15" s="132"/>
      <c r="AO15" s="132"/>
      <c r="AP15" s="132"/>
      <c r="AQ15" s="132"/>
      <c r="AR15" s="132"/>
      <c r="AS15" s="395"/>
      <c r="AT15" s="132"/>
      <c r="AU15" s="132"/>
      <c r="AV15" s="132"/>
      <c r="AW15" s="132"/>
      <c r="AX15" s="132"/>
      <c r="AY15" s="132"/>
      <c r="AZ15" s="132"/>
      <c r="BA15" s="132"/>
      <c r="BB15" s="132"/>
      <c r="BC15" s="132"/>
      <c r="BD15" s="395"/>
      <c r="BE15" s="132"/>
      <c r="BF15" s="132"/>
      <c r="BG15" s="54">
        <f t="shared" si="0"/>
        <v>0</v>
      </c>
      <c r="BH15" s="54">
        <f t="shared" si="7"/>
        <v>0</v>
      </c>
      <c r="BI15" s="54">
        <f t="shared" si="1"/>
        <v>0</v>
      </c>
      <c r="BJ15" s="54">
        <f t="shared" si="2"/>
        <v>0</v>
      </c>
      <c r="BK15" s="54">
        <f t="shared" si="3"/>
        <v>0</v>
      </c>
      <c r="BL15" s="54">
        <f t="shared" si="8"/>
        <v>0</v>
      </c>
      <c r="BM15" s="54">
        <f t="shared" si="9"/>
        <v>0</v>
      </c>
      <c r="BN15" s="54" t="str">
        <f t="shared" si="10"/>
        <v>ne</v>
      </c>
      <c r="BO15" s="54" t="str">
        <f t="shared" si="11"/>
        <v>ne</v>
      </c>
      <c r="BP15" s="54" t="str">
        <f t="shared" si="11"/>
        <v>ne</v>
      </c>
      <c r="BQ15" s="54" t="str">
        <f t="shared" si="12"/>
        <v>ne</v>
      </c>
      <c r="BR15" s="54" t="str">
        <f t="shared" si="13"/>
        <v>ne</v>
      </c>
      <c r="BS15" s="54" t="str">
        <f t="shared" si="4"/>
        <v>ne</v>
      </c>
    </row>
    <row r="16" spans="1:71" s="130" customFormat="1" ht="14.4" x14ac:dyDescent="0.2">
      <c r="B16" s="54" t="e">
        <f>VLOOKUP(E16,'VPS1'!$J$10:$J$29,1,FALSE)</f>
        <v>#N/A</v>
      </c>
      <c r="C16" s="131" t="str">
        <f t="shared" si="5"/>
        <v/>
      </c>
      <c r="D16" s="132" t="s">
        <v>753</v>
      </c>
      <c r="E16" s="30"/>
      <c r="F16" s="55"/>
      <c r="G16" s="132"/>
      <c r="H16" s="391"/>
      <c r="I16" s="132"/>
      <c r="J16" s="132"/>
      <c r="K16" s="132"/>
      <c r="L16" s="133"/>
      <c r="M16" s="134"/>
      <c r="N16" s="132"/>
      <c r="O16" s="132"/>
      <c r="P16" s="134" t="str">
        <f t="shared" si="6"/>
        <v>nepildyti</v>
      </c>
      <c r="Q16" s="135" t="str">
        <f t="shared" si="6"/>
        <v>nepildyti</v>
      </c>
      <c r="R16" s="135"/>
      <c r="S16" s="135"/>
      <c r="T16" s="135"/>
      <c r="U16" s="135"/>
      <c r="V16" s="135"/>
      <c r="W16" s="135"/>
      <c r="X16" s="135"/>
      <c r="Y16" s="135"/>
      <c r="Z16" s="135"/>
      <c r="AA16" s="135"/>
      <c r="AB16" s="135"/>
      <c r="AC16" s="135"/>
      <c r="AD16" s="132"/>
      <c r="AE16" s="132"/>
      <c r="AF16" s="132"/>
      <c r="AG16" s="133"/>
      <c r="AH16" s="136"/>
      <c r="AI16" s="136"/>
      <c r="AJ16" s="136"/>
      <c r="AK16" s="395"/>
      <c r="AL16" s="132"/>
      <c r="AM16" s="132"/>
      <c r="AN16" s="132"/>
      <c r="AO16" s="132"/>
      <c r="AP16" s="132"/>
      <c r="AQ16" s="132"/>
      <c r="AR16" s="132"/>
      <c r="AS16" s="395"/>
      <c r="AT16" s="132"/>
      <c r="AU16" s="132"/>
      <c r="AV16" s="132"/>
      <c r="AW16" s="132"/>
      <c r="AX16" s="132"/>
      <c r="AY16" s="132"/>
      <c r="AZ16" s="132"/>
      <c r="BA16" s="132"/>
      <c r="BB16" s="132"/>
      <c r="BC16" s="132"/>
      <c r="BD16" s="395"/>
      <c r="BE16" s="132"/>
      <c r="BF16" s="132"/>
      <c r="BG16" s="54">
        <f t="shared" si="0"/>
        <v>0</v>
      </c>
      <c r="BH16" s="54">
        <f t="shared" si="7"/>
        <v>0</v>
      </c>
      <c r="BI16" s="54">
        <f t="shared" si="1"/>
        <v>0</v>
      </c>
      <c r="BJ16" s="54">
        <f t="shared" si="2"/>
        <v>0</v>
      </c>
      <c r="BK16" s="54">
        <f t="shared" si="3"/>
        <v>0</v>
      </c>
      <c r="BL16" s="54">
        <f t="shared" si="8"/>
        <v>0</v>
      </c>
      <c r="BM16" s="54">
        <f t="shared" si="9"/>
        <v>0</v>
      </c>
      <c r="BN16" s="54" t="str">
        <f t="shared" si="10"/>
        <v>ne</v>
      </c>
      <c r="BO16" s="54" t="str">
        <f t="shared" si="11"/>
        <v>ne</v>
      </c>
      <c r="BP16" s="54" t="str">
        <f t="shared" si="11"/>
        <v>ne</v>
      </c>
      <c r="BQ16" s="54" t="str">
        <f t="shared" si="12"/>
        <v>ne</v>
      </c>
      <c r="BR16" s="54" t="str">
        <f t="shared" si="13"/>
        <v>ne</v>
      </c>
      <c r="BS16" s="54" t="str">
        <f t="shared" si="4"/>
        <v>ne</v>
      </c>
    </row>
    <row r="17" spans="2:71" s="130" customFormat="1" ht="14.4" x14ac:dyDescent="0.2">
      <c r="B17" s="54" t="e">
        <f>VLOOKUP(E17,'VPS1'!$J$10:$J$29,1,FALSE)</f>
        <v>#N/A</v>
      </c>
      <c r="C17" s="131" t="str">
        <f t="shared" si="5"/>
        <v/>
      </c>
      <c r="D17" s="132" t="s">
        <v>753</v>
      </c>
      <c r="E17" s="30"/>
      <c r="F17" s="55"/>
      <c r="G17" s="132"/>
      <c r="H17" s="391"/>
      <c r="I17" s="132"/>
      <c r="J17" s="132"/>
      <c r="K17" s="132"/>
      <c r="L17" s="133"/>
      <c r="M17" s="134"/>
      <c r="N17" s="132"/>
      <c r="O17" s="132"/>
      <c r="P17" s="134" t="str">
        <f t="shared" si="6"/>
        <v>nepildyti</v>
      </c>
      <c r="Q17" s="135" t="str">
        <f t="shared" si="6"/>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395"/>
      <c r="BE17" s="132"/>
      <c r="BF17" s="132"/>
      <c r="BG17" s="54">
        <f t="shared" si="0"/>
        <v>0</v>
      </c>
      <c r="BH17" s="54">
        <f t="shared" si="7"/>
        <v>0</v>
      </c>
      <c r="BI17" s="54">
        <f t="shared" si="1"/>
        <v>0</v>
      </c>
      <c r="BJ17" s="54">
        <f t="shared" si="2"/>
        <v>0</v>
      </c>
      <c r="BK17" s="54">
        <f t="shared" si="3"/>
        <v>0</v>
      </c>
      <c r="BL17" s="54">
        <f t="shared" si="8"/>
        <v>0</v>
      </c>
      <c r="BM17" s="54">
        <f t="shared" si="9"/>
        <v>0</v>
      </c>
      <c r="BN17" s="54" t="str">
        <f t="shared" si="10"/>
        <v>ne</v>
      </c>
      <c r="BO17" s="54" t="str">
        <f t="shared" si="11"/>
        <v>ne</v>
      </c>
      <c r="BP17" s="54" t="str">
        <f t="shared" si="11"/>
        <v>ne</v>
      </c>
      <c r="BQ17" s="54" t="str">
        <f t="shared" si="12"/>
        <v>ne</v>
      </c>
      <c r="BR17" s="54" t="str">
        <f t="shared" si="13"/>
        <v>ne</v>
      </c>
      <c r="BS17" s="54" t="str">
        <f t="shared" si="4"/>
        <v>ne</v>
      </c>
    </row>
    <row r="18" spans="2:71" s="130" customFormat="1" ht="14.4" x14ac:dyDescent="0.2">
      <c r="B18" s="54" t="e">
        <f>VLOOKUP(E18,'VPS1'!$J$10:$J$29,1,FALSE)</f>
        <v>#N/A</v>
      </c>
      <c r="C18" s="131" t="str">
        <f t="shared" si="5"/>
        <v/>
      </c>
      <c r="D18" s="132" t="s">
        <v>753</v>
      </c>
      <c r="E18" s="30"/>
      <c r="F18" s="55"/>
      <c r="G18" s="132"/>
      <c r="H18" s="391"/>
      <c r="I18" s="132"/>
      <c r="J18" s="132"/>
      <c r="K18" s="132"/>
      <c r="L18" s="133"/>
      <c r="M18" s="134"/>
      <c r="N18" s="132"/>
      <c r="O18" s="132"/>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391"/>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391"/>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x14ac:dyDescent="0.2">
      <c r="B28" s="54" t="e">
        <f>VLOOKUP(E28,'VPS1'!$J$10:$J$29,1,FALSE)</f>
        <v>#N/A</v>
      </c>
      <c r="C28" s="131" t="str">
        <f t="shared" si="5"/>
        <v/>
      </c>
      <c r="D28" s="132"/>
      <c r="E28" s="132"/>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x14ac:dyDescent="0.2">
      <c r="B29" s="54" t="e">
        <f>VLOOKUP(E29,'VPS1'!$J$10:$J$29,1,FALSE)</f>
        <v>#N/A</v>
      </c>
      <c r="C29" s="131" t="str">
        <f t="shared" si="5"/>
        <v/>
      </c>
      <c r="D29" s="132"/>
      <c r="E29" s="132"/>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x14ac:dyDescent="0.2">
      <c r="B30" s="54" t="e">
        <f>VLOOKUP(E30,'VPS1'!$J$10:$J$29,1,FALSE)</f>
        <v>#N/A</v>
      </c>
      <c r="C30" s="131" t="str">
        <f t="shared" si="5"/>
        <v/>
      </c>
      <c r="D30" s="132"/>
      <c r="E30" s="132"/>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x14ac:dyDescent="0.2">
      <c r="B31" s="54" t="e">
        <f>VLOOKUP(E31,'VPS1'!$J$10:$J$29,1,FALSE)</f>
        <v>#N/A</v>
      </c>
      <c r="C31" s="131" t="str">
        <f t="shared" si="5"/>
        <v/>
      </c>
      <c r="D31" s="132"/>
      <c r="E31" s="132"/>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x14ac:dyDescent="0.2">
      <c r="B32" s="54" t="e">
        <f>VLOOKUP(E32,'VPS1'!$J$10:$J$29,1,FALSE)</f>
        <v>#N/A</v>
      </c>
      <c r="C32" s="131" t="str">
        <f t="shared" si="5"/>
        <v/>
      </c>
      <c r="D32" s="132"/>
      <c r="E32" s="132"/>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7"/>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8"/>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ht="13.8" x14ac:dyDescent="0.3">
      <c r="B37" s="54" t="e">
        <f>VLOOKUP(E37,'VPS1'!$J$10:$J$29,1,FALSE)</f>
        <v>#N/A</v>
      </c>
      <c r="C37" s="131" t="str">
        <f t="shared" si="5"/>
        <v/>
      </c>
      <c r="D37" s="132"/>
      <c r="E37" s="132"/>
      <c r="F37" s="55"/>
      <c r="G37" s="137"/>
      <c r="H37" s="132"/>
      <c r="I37" s="139"/>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7"/>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7"/>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40"/>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ht="12" x14ac:dyDescent="0.25">
      <c r="B41" s="54" t="e">
        <f>VLOOKUP(E41,'VPS1'!$J$10:$J$29,1,FALSE)</f>
        <v>#N/A</v>
      </c>
      <c r="C41" s="131" t="str">
        <f t="shared" si="5"/>
        <v/>
      </c>
      <c r="D41" s="132"/>
      <c r="E41" s="132"/>
      <c r="F41" s="55"/>
      <c r="G41" s="137"/>
      <c r="H41" s="132"/>
      <c r="I41" s="132"/>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41"/>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x14ac:dyDescent="0.2">
      <c r="B42" s="54" t="e">
        <f>VLOOKUP(E42,'VPS1'!$J$10:$J$29,1,FALSE)</f>
        <v>#N/A</v>
      </c>
      <c r="C42" s="131" t="str">
        <f t="shared" si="5"/>
        <v/>
      </c>
      <c r="D42" s="132"/>
      <c r="E42" s="132"/>
      <c r="F42" s="55"/>
      <c r="G42" s="137"/>
      <c r="H42" s="132"/>
      <c r="I42" s="132"/>
      <c r="J42" s="132"/>
      <c r="K42" s="14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2"/>
      <c r="H44" s="143"/>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x14ac:dyDescent="0.2">
      <c r="B45" s="54" t="e">
        <f>VLOOKUP(E45,'VPS1'!$J$10:$J$29,1,FALSE)</f>
        <v>#N/A</v>
      </c>
      <c r="C45" s="131" t="str">
        <f t="shared" si="5"/>
        <v/>
      </c>
      <c r="D45" s="132"/>
      <c r="E45" s="132"/>
      <c r="F45" s="55"/>
      <c r="G45" s="132"/>
      <c r="H45" s="143"/>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33"/>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x14ac:dyDescent="0.2">
      <c r="B46" s="54" t="e">
        <f>VLOOKUP(E46,'VPS1'!$J$10:$J$29,1,FALSE)</f>
        <v>#N/A</v>
      </c>
      <c r="C46" s="131" t="str">
        <f t="shared" si="5"/>
        <v/>
      </c>
      <c r="D46" s="132"/>
      <c r="E46" s="132"/>
      <c r="F46" s="55"/>
      <c r="G46" s="132"/>
      <c r="H46" s="143"/>
      <c r="I46" s="132"/>
      <c r="J46" s="132"/>
      <c r="K46" s="13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33"/>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2"/>
      <c r="H47" s="132"/>
      <c r="I47" s="132"/>
      <c r="J47" s="132"/>
      <c r="K47" s="13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2"/>
      <c r="H48" s="132"/>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ht="14.4" x14ac:dyDescent="0.2">
      <c r="B49" s="54" t="e">
        <f>VLOOKUP(E49,'VPS1'!$J$10:$J$29,1,FALSE)</f>
        <v>#N/A</v>
      </c>
      <c r="C49" s="131" t="str">
        <f t="shared" si="5"/>
        <v/>
      </c>
      <c r="D49" s="132"/>
      <c r="E49" s="30"/>
      <c r="F49" s="55"/>
      <c r="G49" s="132"/>
      <c r="H49" s="132"/>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ht="14.4" x14ac:dyDescent="0.2">
      <c r="B50" s="54" t="e">
        <f>VLOOKUP(E50,'VPS1'!$J$10:$J$29,1,FALSE)</f>
        <v>#N/A</v>
      </c>
      <c r="C50" s="131" t="str">
        <f t="shared" si="5"/>
        <v/>
      </c>
      <c r="D50" s="132"/>
      <c r="E50" s="30"/>
      <c r="F50" s="55"/>
      <c r="G50" s="132"/>
      <c r="H50" s="132"/>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ht="14.4" x14ac:dyDescent="0.2">
      <c r="B51" s="54" t="e">
        <f>VLOOKUP(E51,'VPS1'!$J$10:$J$29,1,FALSE)</f>
        <v>#N/A</v>
      </c>
      <c r="C51" s="131" t="str">
        <f t="shared" si="5"/>
        <v/>
      </c>
      <c r="D51" s="132"/>
      <c r="E51" s="30"/>
      <c r="F51" s="55"/>
      <c r="G51" s="132"/>
      <c r="H51" s="132"/>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ht="14.4" x14ac:dyDescent="0.2">
      <c r="B52" s="54" t="e">
        <f>VLOOKUP(E52,'VPS1'!$J$10:$J$29,1,FALSE)</f>
        <v>#N/A</v>
      </c>
      <c r="C52" s="131" t="str">
        <f t="shared" si="5"/>
        <v/>
      </c>
      <c r="D52" s="132"/>
      <c r="E52" s="30"/>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ht="14.4" x14ac:dyDescent="0.2">
      <c r="B53" s="54" t="e">
        <f>VLOOKUP(E53,'VPS1'!$J$10:$J$29,1,FALSE)</f>
        <v>#N/A</v>
      </c>
      <c r="C53" s="131" t="str">
        <f t="shared" si="5"/>
        <v/>
      </c>
      <c r="D53" s="132"/>
      <c r="E53" s="30"/>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x14ac:dyDescent="0.2">
      <c r="B57" s="54" t="e">
        <f>VLOOKUP(E57,'VPS1'!$J$10:$J$29,1,FALSE)</f>
        <v>#N/A</v>
      </c>
      <c r="C57" s="131" t="str">
        <f t="shared" si="5"/>
        <v/>
      </c>
      <c r="D57" s="132"/>
      <c r="E57" s="132"/>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x14ac:dyDescent="0.2">
      <c r="B58" s="54" t="e">
        <f>VLOOKUP(E58,'VPS1'!$J$10:$J$29,1,FALSE)</f>
        <v>#N/A</v>
      </c>
      <c r="C58" s="131" t="str">
        <f t="shared" si="5"/>
        <v/>
      </c>
      <c r="D58" s="132"/>
      <c r="E58" s="132"/>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x14ac:dyDescent="0.2">
      <c r="B59" s="54" t="e">
        <f>VLOOKUP(E59,'VPS1'!$J$10:$J$29,1,FALSE)</f>
        <v>#N/A</v>
      </c>
      <c r="C59" s="131" t="str">
        <f t="shared" si="5"/>
        <v/>
      </c>
      <c r="D59" s="132"/>
      <c r="E59" s="132"/>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x14ac:dyDescent="0.2">
      <c r="B60" s="54" t="e">
        <f>VLOOKUP(E60,'VPS1'!$J$10:$J$29,1,FALSE)</f>
        <v>#N/A</v>
      </c>
      <c r="C60" s="131" t="str">
        <f t="shared" si="5"/>
        <v/>
      </c>
      <c r="D60" s="132"/>
      <c r="E60" s="132"/>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x14ac:dyDescent="0.2">
      <c r="B61" s="54" t="e">
        <f>VLOOKUP(E61,'VPS1'!$J$10:$J$29,1,FALSE)</f>
        <v>#N/A</v>
      </c>
      <c r="C61" s="131" t="str">
        <f t="shared" si="5"/>
        <v/>
      </c>
      <c r="D61" s="132"/>
      <c r="E61" s="132"/>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15"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15"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15"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15"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15"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ref="BG70:BG133" si="14">IF($F70&gt;0,YEAR($F70),)</f>
        <v>0</v>
      </c>
      <c r="BH70" s="54">
        <f t="shared" si="7"/>
        <v>0</v>
      </c>
      <c r="BI70" s="54">
        <f t="shared" ref="BI70:BI133" si="15">IF($AH70&gt;0,YEAR($AH70),)</f>
        <v>0</v>
      </c>
      <c r="BJ70" s="54">
        <f t="shared" ref="BJ70:BJ133" si="16">IF($AI70&gt;0,YEAR($AI70),)</f>
        <v>0</v>
      </c>
      <c r="BK70" s="54">
        <f t="shared" ref="BK70:BK133" si="17">IF($AJ70&gt;0,YEAR($AJ70),)</f>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ref="BS70:BS133" si="18">IF(BK70&gt;0,"taip","ne")</f>
        <v>ne</v>
      </c>
    </row>
    <row r="71" spans="2:71" s="115" customFormat="1" x14ac:dyDescent="0.2">
      <c r="B71" s="54" t="e">
        <f>VLOOKUP(E71,'VPS1'!$J$10:$J$29,1,FALSE)</f>
        <v>#N/A</v>
      </c>
      <c r="C71" s="131" t="str">
        <f t="shared" ref="C71:C134" si="19">LEFT(E71,4)</f>
        <v/>
      </c>
      <c r="D71" s="132"/>
      <c r="E71" s="132"/>
      <c r="F71" s="55"/>
      <c r="G71" s="132"/>
      <c r="H71" s="132"/>
      <c r="I71" s="132"/>
      <c r="J71" s="132"/>
      <c r="K71" s="132"/>
      <c r="L71" s="133"/>
      <c r="M71" s="134"/>
      <c r="N71" s="132"/>
      <c r="O71" s="132"/>
      <c r="P71" s="134" t="str">
        <f t="shared" ref="P71:Q134" si="20">IF($N71="fizinis asmuo","užpildykite","nepildyti")</f>
        <v>nepildyti</v>
      </c>
      <c r="Q71" s="135" t="str">
        <f t="shared" si="20"/>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14"/>
        <v>0</v>
      </c>
      <c r="BH71" s="54">
        <f t="shared" ref="BH71:BH134" si="21">IF($AF71&gt;0,YEAR($AF71),)</f>
        <v>0</v>
      </c>
      <c r="BI71" s="54">
        <f t="shared" si="15"/>
        <v>0</v>
      </c>
      <c r="BJ71" s="54">
        <f t="shared" si="16"/>
        <v>0</v>
      </c>
      <c r="BK71" s="54">
        <f t="shared" si="17"/>
        <v>0</v>
      </c>
      <c r="BL71" s="54">
        <f t="shared" ref="BL71:BL134" si="22">IF($AK71&gt;0,$AK71,)</f>
        <v>0</v>
      </c>
      <c r="BM71" s="54">
        <f t="shared" ref="BM71:BM134" si="23">IF($AL71&gt;0,$AL71,)</f>
        <v>0</v>
      </c>
      <c r="BN71" s="54" t="str">
        <f t="shared" ref="BN71:BN134" si="24">IF(BH71&gt;0,"taip","ne")</f>
        <v>ne</v>
      </c>
      <c r="BO71" s="54" t="str">
        <f t="shared" ref="BO71:BP134" si="25">IF(BI71&gt;0,"taip","ne")</f>
        <v>ne</v>
      </c>
      <c r="BP71" s="54" t="str">
        <f t="shared" si="25"/>
        <v>ne</v>
      </c>
      <c r="BQ71" s="54" t="str">
        <f t="shared" ref="BQ71:BQ134" si="26">IF(BL71&gt;0,"taip","ne")</f>
        <v>ne</v>
      </c>
      <c r="BR71" s="54" t="str">
        <f t="shared" ref="BR71:BR134" si="27">IF(BM71&gt;0,"taip","ne")</f>
        <v>ne</v>
      </c>
      <c r="BS71" s="54" t="str">
        <f t="shared" si="18"/>
        <v>ne</v>
      </c>
    </row>
    <row r="72" spans="2:71" s="115" customFormat="1" x14ac:dyDescent="0.2">
      <c r="B72" s="54" t="e">
        <f>VLOOKUP(E72,'VPS1'!$J$10:$J$29,1,FALSE)</f>
        <v>#N/A</v>
      </c>
      <c r="C72" s="131" t="str">
        <f t="shared" si="19"/>
        <v/>
      </c>
      <c r="D72" s="132"/>
      <c r="E72" s="132"/>
      <c r="F72" s="55"/>
      <c r="G72" s="132"/>
      <c r="H72" s="132"/>
      <c r="I72" s="132"/>
      <c r="J72" s="132"/>
      <c r="K72" s="132"/>
      <c r="L72" s="133"/>
      <c r="M72" s="134"/>
      <c r="N72" s="132"/>
      <c r="O72" s="132"/>
      <c r="P72" s="134" t="str">
        <f t="shared" si="20"/>
        <v>nepildyti</v>
      </c>
      <c r="Q72" s="135" t="str">
        <f t="shared" si="20"/>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14"/>
        <v>0</v>
      </c>
      <c r="BH72" s="54">
        <f t="shared" si="21"/>
        <v>0</v>
      </c>
      <c r="BI72" s="54">
        <f t="shared" si="15"/>
        <v>0</v>
      </c>
      <c r="BJ72" s="54">
        <f t="shared" si="16"/>
        <v>0</v>
      </c>
      <c r="BK72" s="54">
        <f t="shared" si="17"/>
        <v>0</v>
      </c>
      <c r="BL72" s="54">
        <f t="shared" si="22"/>
        <v>0</v>
      </c>
      <c r="BM72" s="54">
        <f t="shared" si="23"/>
        <v>0</v>
      </c>
      <c r="BN72" s="54" t="str">
        <f t="shared" si="24"/>
        <v>ne</v>
      </c>
      <c r="BO72" s="54" t="str">
        <f t="shared" si="25"/>
        <v>ne</v>
      </c>
      <c r="BP72" s="54" t="str">
        <f t="shared" si="25"/>
        <v>ne</v>
      </c>
      <c r="BQ72" s="54" t="str">
        <f t="shared" si="26"/>
        <v>ne</v>
      </c>
      <c r="BR72" s="54" t="str">
        <f t="shared" si="27"/>
        <v>ne</v>
      </c>
      <c r="BS72" s="54" t="str">
        <f t="shared" si="18"/>
        <v>ne</v>
      </c>
    </row>
    <row r="73" spans="2:71" s="115" customFormat="1" x14ac:dyDescent="0.2">
      <c r="B73" s="54" t="e">
        <f>VLOOKUP(E73,'VPS1'!$J$10:$J$29,1,FALSE)</f>
        <v>#N/A</v>
      </c>
      <c r="C73" s="131" t="str">
        <f t="shared" si="19"/>
        <v/>
      </c>
      <c r="D73" s="132"/>
      <c r="E73" s="132"/>
      <c r="F73" s="55"/>
      <c r="G73" s="132"/>
      <c r="H73" s="132"/>
      <c r="I73" s="132"/>
      <c r="J73" s="132"/>
      <c r="K73" s="132"/>
      <c r="L73" s="133"/>
      <c r="M73" s="134"/>
      <c r="N73" s="132"/>
      <c r="O73" s="132"/>
      <c r="P73" s="134" t="str">
        <f t="shared" si="20"/>
        <v>nepildyti</v>
      </c>
      <c r="Q73" s="135" t="str">
        <f t="shared" si="20"/>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14"/>
        <v>0</v>
      </c>
      <c r="BH73" s="54">
        <f t="shared" si="21"/>
        <v>0</v>
      </c>
      <c r="BI73" s="54">
        <f t="shared" si="15"/>
        <v>0</v>
      </c>
      <c r="BJ73" s="54">
        <f t="shared" si="16"/>
        <v>0</v>
      </c>
      <c r="BK73" s="54">
        <f t="shared" si="17"/>
        <v>0</v>
      </c>
      <c r="BL73" s="54">
        <f t="shared" si="22"/>
        <v>0</v>
      </c>
      <c r="BM73" s="54">
        <f t="shared" si="23"/>
        <v>0</v>
      </c>
      <c r="BN73" s="54" t="str">
        <f t="shared" si="24"/>
        <v>ne</v>
      </c>
      <c r="BO73" s="54" t="str">
        <f t="shared" si="25"/>
        <v>ne</v>
      </c>
      <c r="BP73" s="54" t="str">
        <f t="shared" si="25"/>
        <v>ne</v>
      </c>
      <c r="BQ73" s="54" t="str">
        <f t="shared" si="26"/>
        <v>ne</v>
      </c>
      <c r="BR73" s="54" t="str">
        <f t="shared" si="27"/>
        <v>ne</v>
      </c>
      <c r="BS73" s="54" t="str">
        <f t="shared" si="18"/>
        <v>ne</v>
      </c>
    </row>
    <row r="74" spans="2:71" s="115" customFormat="1" x14ac:dyDescent="0.2">
      <c r="B74" s="54" t="e">
        <f>VLOOKUP(E74,'VPS1'!$J$10:$J$29,1,FALSE)</f>
        <v>#N/A</v>
      </c>
      <c r="C74" s="131" t="str">
        <f t="shared" si="19"/>
        <v/>
      </c>
      <c r="D74" s="132"/>
      <c r="E74" s="132"/>
      <c r="F74" s="55"/>
      <c r="G74" s="132"/>
      <c r="H74" s="132"/>
      <c r="I74" s="132"/>
      <c r="J74" s="132"/>
      <c r="K74" s="132"/>
      <c r="L74" s="133"/>
      <c r="M74" s="134"/>
      <c r="N74" s="132"/>
      <c r="O74" s="132"/>
      <c r="P74" s="134" t="str">
        <f t="shared" si="20"/>
        <v>nepildyti</v>
      </c>
      <c r="Q74" s="135" t="str">
        <f t="shared" si="20"/>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14"/>
        <v>0</v>
      </c>
      <c r="BH74" s="54">
        <f t="shared" si="21"/>
        <v>0</v>
      </c>
      <c r="BI74" s="54">
        <f t="shared" si="15"/>
        <v>0</v>
      </c>
      <c r="BJ74" s="54">
        <f t="shared" si="16"/>
        <v>0</v>
      </c>
      <c r="BK74" s="54">
        <f t="shared" si="17"/>
        <v>0</v>
      </c>
      <c r="BL74" s="54">
        <f t="shared" si="22"/>
        <v>0</v>
      </c>
      <c r="BM74" s="54">
        <f t="shared" si="23"/>
        <v>0</v>
      </c>
      <c r="BN74" s="54" t="str">
        <f t="shared" si="24"/>
        <v>ne</v>
      </c>
      <c r="BO74" s="54" t="str">
        <f t="shared" si="25"/>
        <v>ne</v>
      </c>
      <c r="BP74" s="54" t="str">
        <f t="shared" si="25"/>
        <v>ne</v>
      </c>
      <c r="BQ74" s="54" t="str">
        <f t="shared" si="26"/>
        <v>ne</v>
      </c>
      <c r="BR74" s="54" t="str">
        <f t="shared" si="27"/>
        <v>ne</v>
      </c>
      <c r="BS74" s="54" t="str">
        <f t="shared" si="18"/>
        <v>ne</v>
      </c>
    </row>
    <row r="75" spans="2:71" s="115" customFormat="1" x14ac:dyDescent="0.2">
      <c r="B75" s="54" t="e">
        <f>VLOOKUP(E75,'VPS1'!$J$10:$J$29,1,FALSE)</f>
        <v>#N/A</v>
      </c>
      <c r="C75" s="131" t="str">
        <f t="shared" si="19"/>
        <v/>
      </c>
      <c r="D75" s="132"/>
      <c r="E75" s="132"/>
      <c r="F75" s="55"/>
      <c r="G75" s="132"/>
      <c r="H75" s="132"/>
      <c r="I75" s="132"/>
      <c r="J75" s="132"/>
      <c r="K75" s="132"/>
      <c r="L75" s="133"/>
      <c r="M75" s="134"/>
      <c r="N75" s="132"/>
      <c r="O75" s="132"/>
      <c r="P75" s="134" t="str">
        <f t="shared" si="20"/>
        <v>nepildyti</v>
      </c>
      <c r="Q75" s="135" t="str">
        <f t="shared" si="20"/>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si="14"/>
        <v>0</v>
      </c>
      <c r="BH75" s="54">
        <f t="shared" si="21"/>
        <v>0</v>
      </c>
      <c r="BI75" s="54">
        <f t="shared" si="15"/>
        <v>0</v>
      </c>
      <c r="BJ75" s="54">
        <f t="shared" si="16"/>
        <v>0</v>
      </c>
      <c r="BK75" s="54">
        <f t="shared" si="17"/>
        <v>0</v>
      </c>
      <c r="BL75" s="54">
        <f t="shared" si="22"/>
        <v>0</v>
      </c>
      <c r="BM75" s="54">
        <f t="shared" si="23"/>
        <v>0</v>
      </c>
      <c r="BN75" s="54" t="str">
        <f t="shared" si="24"/>
        <v>ne</v>
      </c>
      <c r="BO75" s="54" t="str">
        <f t="shared" si="25"/>
        <v>ne</v>
      </c>
      <c r="BP75" s="54" t="str">
        <f t="shared" si="25"/>
        <v>ne</v>
      </c>
      <c r="BQ75" s="54" t="str">
        <f t="shared" si="26"/>
        <v>ne</v>
      </c>
      <c r="BR75" s="54" t="str">
        <f t="shared" si="27"/>
        <v>ne</v>
      </c>
      <c r="BS75" s="54" t="str">
        <f t="shared" si="18"/>
        <v>ne</v>
      </c>
    </row>
    <row r="76" spans="2:71" s="115" customFormat="1" x14ac:dyDescent="0.2">
      <c r="B76" s="54" t="e">
        <f>VLOOKUP(E76,'VPS1'!$J$10:$J$29,1,FALSE)</f>
        <v>#N/A</v>
      </c>
      <c r="C76" s="131" t="str">
        <f t="shared" si="19"/>
        <v/>
      </c>
      <c r="D76" s="132"/>
      <c r="E76" s="132"/>
      <c r="F76" s="55"/>
      <c r="G76" s="132"/>
      <c r="H76" s="132"/>
      <c r="I76" s="132"/>
      <c r="J76" s="132"/>
      <c r="K76" s="132"/>
      <c r="L76" s="133"/>
      <c r="M76" s="134"/>
      <c r="N76" s="132"/>
      <c r="O76" s="132"/>
      <c r="P76" s="134" t="str">
        <f t="shared" si="20"/>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si="21"/>
        <v>0</v>
      </c>
      <c r="BI76" s="54">
        <f t="shared" si="15"/>
        <v>0</v>
      </c>
      <c r="BJ76" s="54">
        <f t="shared" si="16"/>
        <v>0</v>
      </c>
      <c r="BK76" s="54">
        <f t="shared" si="17"/>
        <v>0</v>
      </c>
      <c r="BL76" s="54">
        <f t="shared" si="22"/>
        <v>0</v>
      </c>
      <c r="BM76" s="54">
        <f t="shared" si="23"/>
        <v>0</v>
      </c>
      <c r="BN76" s="54" t="str">
        <f t="shared" si="24"/>
        <v>ne</v>
      </c>
      <c r="BO76" s="54" t="str">
        <f t="shared" si="25"/>
        <v>ne</v>
      </c>
      <c r="BP76" s="54" t="str">
        <f t="shared" si="25"/>
        <v>ne</v>
      </c>
      <c r="BQ76" s="54" t="str">
        <f t="shared" si="26"/>
        <v>ne</v>
      </c>
      <c r="BR76" s="54" t="str">
        <f t="shared" si="27"/>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ref="BG134:BG197" si="28">IF($F134&gt;0,YEAR($F134),)</f>
        <v>0</v>
      </c>
      <c r="BH134" s="54">
        <f t="shared" si="21"/>
        <v>0</v>
      </c>
      <c r="BI134" s="54">
        <f t="shared" ref="BI134:BI197" si="29">IF($AH134&gt;0,YEAR($AH134),)</f>
        <v>0</v>
      </c>
      <c r="BJ134" s="54">
        <f t="shared" ref="BJ134:BJ197" si="30">IF($AI134&gt;0,YEAR($AI134),)</f>
        <v>0</v>
      </c>
      <c r="BK134" s="54">
        <f t="shared" ref="BK134:BK197" si="31">IF($AJ134&gt;0,YEAR($AJ134),)</f>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ref="BS134:BS197" si="32">IF(BK134&gt;0,"taip","ne")</f>
        <v>ne</v>
      </c>
    </row>
    <row r="135" spans="2:71" s="115" customFormat="1" x14ac:dyDescent="0.2">
      <c r="B135" s="54" t="e">
        <f>VLOOKUP(E135,'VPS1'!$J$10:$J$29,1,FALSE)</f>
        <v>#N/A</v>
      </c>
      <c r="C135" s="131" t="str">
        <f t="shared" ref="C135:C198" si="33">LEFT(E135,4)</f>
        <v/>
      </c>
      <c r="D135" s="132"/>
      <c r="E135" s="132"/>
      <c r="F135" s="55"/>
      <c r="G135" s="132"/>
      <c r="H135" s="132"/>
      <c r="I135" s="132"/>
      <c r="J135" s="132"/>
      <c r="K135" s="132"/>
      <c r="L135" s="133"/>
      <c r="M135" s="134"/>
      <c r="N135" s="132"/>
      <c r="O135" s="132"/>
      <c r="P135" s="134" t="str">
        <f t="shared" ref="P135:Q198" si="34">IF($N135="fizinis asmuo","užpildykite","nepildyti")</f>
        <v>nepildyti</v>
      </c>
      <c r="Q135" s="135" t="str">
        <f t="shared" si="34"/>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28"/>
        <v>0</v>
      </c>
      <c r="BH135" s="54">
        <f t="shared" ref="BH135:BH198" si="35">IF($AF135&gt;0,YEAR($AF135),)</f>
        <v>0</v>
      </c>
      <c r="BI135" s="54">
        <f t="shared" si="29"/>
        <v>0</v>
      </c>
      <c r="BJ135" s="54">
        <f t="shared" si="30"/>
        <v>0</v>
      </c>
      <c r="BK135" s="54">
        <f t="shared" si="31"/>
        <v>0</v>
      </c>
      <c r="BL135" s="54">
        <f t="shared" ref="BL135:BL198" si="36">IF($AK135&gt;0,$AK135,)</f>
        <v>0</v>
      </c>
      <c r="BM135" s="54">
        <f t="shared" ref="BM135:BM198" si="37">IF($AL135&gt;0,$AL135,)</f>
        <v>0</v>
      </c>
      <c r="BN135" s="54" t="str">
        <f t="shared" ref="BN135:BN198" si="38">IF(BH135&gt;0,"taip","ne")</f>
        <v>ne</v>
      </c>
      <c r="BO135" s="54" t="str">
        <f t="shared" ref="BO135:BP198" si="39">IF(BI135&gt;0,"taip","ne")</f>
        <v>ne</v>
      </c>
      <c r="BP135" s="54" t="str">
        <f t="shared" si="39"/>
        <v>ne</v>
      </c>
      <c r="BQ135" s="54" t="str">
        <f t="shared" ref="BQ135:BQ198" si="40">IF(BL135&gt;0,"taip","ne")</f>
        <v>ne</v>
      </c>
      <c r="BR135" s="54" t="str">
        <f t="shared" ref="BR135:BR198" si="41">IF(BM135&gt;0,"taip","ne")</f>
        <v>ne</v>
      </c>
      <c r="BS135" s="54" t="str">
        <f t="shared" si="32"/>
        <v>ne</v>
      </c>
    </row>
    <row r="136" spans="2:71" s="115" customFormat="1" x14ac:dyDescent="0.2">
      <c r="B136" s="54" t="e">
        <f>VLOOKUP(E136,'VPS1'!$J$10:$J$29,1,FALSE)</f>
        <v>#N/A</v>
      </c>
      <c r="C136" s="131" t="str">
        <f t="shared" si="33"/>
        <v/>
      </c>
      <c r="D136" s="132"/>
      <c r="E136" s="132"/>
      <c r="F136" s="55"/>
      <c r="G136" s="132"/>
      <c r="H136" s="132"/>
      <c r="I136" s="132"/>
      <c r="J136" s="132"/>
      <c r="K136" s="132"/>
      <c r="L136" s="133"/>
      <c r="M136" s="134"/>
      <c r="N136" s="132"/>
      <c r="O136" s="132"/>
      <c r="P136" s="134" t="str">
        <f t="shared" si="34"/>
        <v>nepildyti</v>
      </c>
      <c r="Q136" s="135" t="str">
        <f t="shared" si="34"/>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28"/>
        <v>0</v>
      </c>
      <c r="BH136" s="54">
        <f t="shared" si="35"/>
        <v>0</v>
      </c>
      <c r="BI136" s="54">
        <f t="shared" si="29"/>
        <v>0</v>
      </c>
      <c r="BJ136" s="54">
        <f t="shared" si="30"/>
        <v>0</v>
      </c>
      <c r="BK136" s="54">
        <f t="shared" si="31"/>
        <v>0</v>
      </c>
      <c r="BL136" s="54">
        <f t="shared" si="36"/>
        <v>0</v>
      </c>
      <c r="BM136" s="54">
        <f t="shared" si="37"/>
        <v>0</v>
      </c>
      <c r="BN136" s="54" t="str">
        <f t="shared" si="38"/>
        <v>ne</v>
      </c>
      <c r="BO136" s="54" t="str">
        <f t="shared" si="39"/>
        <v>ne</v>
      </c>
      <c r="BP136" s="54" t="str">
        <f t="shared" si="39"/>
        <v>ne</v>
      </c>
      <c r="BQ136" s="54" t="str">
        <f t="shared" si="40"/>
        <v>ne</v>
      </c>
      <c r="BR136" s="54" t="str">
        <f t="shared" si="41"/>
        <v>ne</v>
      </c>
      <c r="BS136" s="54" t="str">
        <f t="shared" si="32"/>
        <v>ne</v>
      </c>
    </row>
    <row r="137" spans="2:71" s="115" customFormat="1" x14ac:dyDescent="0.2">
      <c r="B137" s="54" t="e">
        <f>VLOOKUP(E137,'VPS1'!$J$10:$J$29,1,FALSE)</f>
        <v>#N/A</v>
      </c>
      <c r="C137" s="131" t="str">
        <f t="shared" si="33"/>
        <v/>
      </c>
      <c r="D137" s="132"/>
      <c r="E137" s="132"/>
      <c r="F137" s="55"/>
      <c r="G137" s="132"/>
      <c r="H137" s="132"/>
      <c r="I137" s="132"/>
      <c r="J137" s="132"/>
      <c r="K137" s="132"/>
      <c r="L137" s="133"/>
      <c r="M137" s="134"/>
      <c r="N137" s="132"/>
      <c r="O137" s="132"/>
      <c r="P137" s="134" t="str">
        <f t="shared" si="34"/>
        <v>nepildyti</v>
      </c>
      <c r="Q137" s="135" t="str">
        <f t="shared" si="34"/>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28"/>
        <v>0</v>
      </c>
      <c r="BH137" s="54">
        <f t="shared" si="35"/>
        <v>0</v>
      </c>
      <c r="BI137" s="54">
        <f t="shared" si="29"/>
        <v>0</v>
      </c>
      <c r="BJ137" s="54">
        <f t="shared" si="30"/>
        <v>0</v>
      </c>
      <c r="BK137" s="54">
        <f t="shared" si="31"/>
        <v>0</v>
      </c>
      <c r="BL137" s="54">
        <f t="shared" si="36"/>
        <v>0</v>
      </c>
      <c r="BM137" s="54">
        <f t="shared" si="37"/>
        <v>0</v>
      </c>
      <c r="BN137" s="54" t="str">
        <f t="shared" si="38"/>
        <v>ne</v>
      </c>
      <c r="BO137" s="54" t="str">
        <f t="shared" si="39"/>
        <v>ne</v>
      </c>
      <c r="BP137" s="54" t="str">
        <f t="shared" si="39"/>
        <v>ne</v>
      </c>
      <c r="BQ137" s="54" t="str">
        <f t="shared" si="40"/>
        <v>ne</v>
      </c>
      <c r="BR137" s="54" t="str">
        <f t="shared" si="41"/>
        <v>ne</v>
      </c>
      <c r="BS137" s="54" t="str">
        <f t="shared" si="32"/>
        <v>ne</v>
      </c>
    </row>
    <row r="138" spans="2:71" s="115" customFormat="1" x14ac:dyDescent="0.2">
      <c r="B138" s="54" t="e">
        <f>VLOOKUP(E138,'VPS1'!$J$10:$J$29,1,FALSE)</f>
        <v>#N/A</v>
      </c>
      <c r="C138" s="131" t="str">
        <f t="shared" si="33"/>
        <v/>
      </c>
      <c r="D138" s="132"/>
      <c r="E138" s="132"/>
      <c r="F138" s="55"/>
      <c r="G138" s="132"/>
      <c r="H138" s="132"/>
      <c r="I138" s="132"/>
      <c r="J138" s="132"/>
      <c r="K138" s="132"/>
      <c r="L138" s="133"/>
      <c r="M138" s="134"/>
      <c r="N138" s="132"/>
      <c r="O138" s="132"/>
      <c r="P138" s="134" t="str">
        <f t="shared" si="34"/>
        <v>nepildyti</v>
      </c>
      <c r="Q138" s="135" t="str">
        <f t="shared" si="34"/>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28"/>
        <v>0</v>
      </c>
      <c r="BH138" s="54">
        <f t="shared" si="35"/>
        <v>0</v>
      </c>
      <c r="BI138" s="54">
        <f t="shared" si="29"/>
        <v>0</v>
      </c>
      <c r="BJ138" s="54">
        <f t="shared" si="30"/>
        <v>0</v>
      </c>
      <c r="BK138" s="54">
        <f t="shared" si="31"/>
        <v>0</v>
      </c>
      <c r="BL138" s="54">
        <f t="shared" si="36"/>
        <v>0</v>
      </c>
      <c r="BM138" s="54">
        <f t="shared" si="37"/>
        <v>0</v>
      </c>
      <c r="BN138" s="54" t="str">
        <f t="shared" si="38"/>
        <v>ne</v>
      </c>
      <c r="BO138" s="54" t="str">
        <f t="shared" si="39"/>
        <v>ne</v>
      </c>
      <c r="BP138" s="54" t="str">
        <f t="shared" si="39"/>
        <v>ne</v>
      </c>
      <c r="BQ138" s="54" t="str">
        <f t="shared" si="40"/>
        <v>ne</v>
      </c>
      <c r="BR138" s="54" t="str">
        <f t="shared" si="41"/>
        <v>ne</v>
      </c>
      <c r="BS138" s="54" t="str">
        <f t="shared" si="32"/>
        <v>ne</v>
      </c>
    </row>
    <row r="139" spans="2:71" s="115" customFormat="1" x14ac:dyDescent="0.2">
      <c r="B139" s="54" t="e">
        <f>VLOOKUP(E139,'VPS1'!$J$10:$J$29,1,FALSE)</f>
        <v>#N/A</v>
      </c>
      <c r="C139" s="131" t="str">
        <f t="shared" si="33"/>
        <v/>
      </c>
      <c r="D139" s="132"/>
      <c r="E139" s="132"/>
      <c r="F139" s="55"/>
      <c r="G139" s="132"/>
      <c r="H139" s="132"/>
      <c r="I139" s="132"/>
      <c r="J139" s="132"/>
      <c r="K139" s="132"/>
      <c r="L139" s="133"/>
      <c r="M139" s="134"/>
      <c r="N139" s="132"/>
      <c r="O139" s="132"/>
      <c r="P139" s="134" t="str">
        <f t="shared" si="34"/>
        <v>nepildyti</v>
      </c>
      <c r="Q139" s="135" t="str">
        <f t="shared" si="34"/>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si="28"/>
        <v>0</v>
      </c>
      <c r="BH139" s="54">
        <f t="shared" si="35"/>
        <v>0</v>
      </c>
      <c r="BI139" s="54">
        <f t="shared" si="29"/>
        <v>0</v>
      </c>
      <c r="BJ139" s="54">
        <f t="shared" si="30"/>
        <v>0</v>
      </c>
      <c r="BK139" s="54">
        <f t="shared" si="31"/>
        <v>0</v>
      </c>
      <c r="BL139" s="54">
        <f t="shared" si="36"/>
        <v>0</v>
      </c>
      <c r="BM139" s="54">
        <f t="shared" si="37"/>
        <v>0</v>
      </c>
      <c r="BN139" s="54" t="str">
        <f t="shared" si="38"/>
        <v>ne</v>
      </c>
      <c r="BO139" s="54" t="str">
        <f t="shared" si="39"/>
        <v>ne</v>
      </c>
      <c r="BP139" s="54" t="str">
        <f t="shared" si="39"/>
        <v>ne</v>
      </c>
      <c r="BQ139" s="54" t="str">
        <f t="shared" si="40"/>
        <v>ne</v>
      </c>
      <c r="BR139" s="54" t="str">
        <f t="shared" si="41"/>
        <v>ne</v>
      </c>
      <c r="BS139" s="54" t="str">
        <f t="shared" si="32"/>
        <v>ne</v>
      </c>
    </row>
    <row r="140" spans="2:71" s="115" customFormat="1" x14ac:dyDescent="0.2">
      <c r="B140" s="54" t="e">
        <f>VLOOKUP(E140,'VPS1'!$J$10:$J$29,1,FALSE)</f>
        <v>#N/A</v>
      </c>
      <c r="C140" s="131" t="str">
        <f t="shared" si="33"/>
        <v/>
      </c>
      <c r="D140" s="132"/>
      <c r="E140" s="132"/>
      <c r="F140" s="55"/>
      <c r="G140" s="132"/>
      <c r="H140" s="132"/>
      <c r="I140" s="132"/>
      <c r="J140" s="132"/>
      <c r="K140" s="132"/>
      <c r="L140" s="133"/>
      <c r="M140" s="134"/>
      <c r="N140" s="132"/>
      <c r="O140" s="132"/>
      <c r="P140" s="134" t="str">
        <f t="shared" si="34"/>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si="35"/>
        <v>0</v>
      </c>
      <c r="BI140" s="54">
        <f t="shared" si="29"/>
        <v>0</v>
      </c>
      <c r="BJ140" s="54">
        <f t="shared" si="30"/>
        <v>0</v>
      </c>
      <c r="BK140" s="54">
        <f t="shared" si="31"/>
        <v>0</v>
      </c>
      <c r="BL140" s="54">
        <f t="shared" si="36"/>
        <v>0</v>
      </c>
      <c r="BM140" s="54">
        <f t="shared" si="37"/>
        <v>0</v>
      </c>
      <c r="BN140" s="54" t="str">
        <f t="shared" si="38"/>
        <v>ne</v>
      </c>
      <c r="BO140" s="54" t="str">
        <f t="shared" si="39"/>
        <v>ne</v>
      </c>
      <c r="BP140" s="54" t="str">
        <f t="shared" si="39"/>
        <v>ne</v>
      </c>
      <c r="BQ140" s="54" t="str">
        <f t="shared" si="40"/>
        <v>ne</v>
      </c>
      <c r="BR140" s="54" t="str">
        <f t="shared" si="41"/>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ref="BG198:BG261" si="42">IF($F198&gt;0,YEAR($F198),)</f>
        <v>0</v>
      </c>
      <c r="BH198" s="54">
        <f t="shared" si="35"/>
        <v>0</v>
      </c>
      <c r="BI198" s="54">
        <f t="shared" ref="BI198:BI261" si="43">IF($AH198&gt;0,YEAR($AH198),)</f>
        <v>0</v>
      </c>
      <c r="BJ198" s="54">
        <f t="shared" ref="BJ198:BJ261" si="44">IF($AI198&gt;0,YEAR($AI198),)</f>
        <v>0</v>
      </c>
      <c r="BK198" s="54">
        <f t="shared" ref="BK198:BK261" si="45">IF($AJ198&gt;0,YEAR($AJ198),)</f>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ref="BS198:BS261" si="46">IF(BK198&gt;0,"taip","ne")</f>
        <v>ne</v>
      </c>
    </row>
    <row r="199" spans="2:71" x14ac:dyDescent="0.2">
      <c r="B199" s="54" t="e">
        <f>VLOOKUP(E199,'VPS1'!$J$10:$J$29,1,FALSE)</f>
        <v>#N/A</v>
      </c>
      <c r="C199" s="131" t="str">
        <f t="shared" ref="C199:C262" si="47">LEFT(E199,4)</f>
        <v/>
      </c>
      <c r="D199" s="132"/>
      <c r="E199" s="132"/>
      <c r="F199" s="55"/>
      <c r="G199" s="132"/>
      <c r="H199" s="132"/>
      <c r="I199" s="132"/>
      <c r="J199" s="132"/>
      <c r="K199" s="132"/>
      <c r="L199" s="133"/>
      <c r="M199" s="134"/>
      <c r="N199" s="132"/>
      <c r="O199" s="132"/>
      <c r="P199" s="134" t="str">
        <f t="shared" ref="P199:Q262" si="48">IF($N199="fizinis asmuo","užpildykite","nepildyti")</f>
        <v>nepildyti</v>
      </c>
      <c r="Q199" s="135" t="str">
        <f t="shared" si="48"/>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42"/>
        <v>0</v>
      </c>
      <c r="BH199" s="54">
        <f t="shared" ref="BH199:BH262" si="49">IF($AF199&gt;0,YEAR($AF199),)</f>
        <v>0</v>
      </c>
      <c r="BI199" s="54">
        <f t="shared" si="43"/>
        <v>0</v>
      </c>
      <c r="BJ199" s="54">
        <f t="shared" si="44"/>
        <v>0</v>
      </c>
      <c r="BK199" s="54">
        <f t="shared" si="45"/>
        <v>0</v>
      </c>
      <c r="BL199" s="54">
        <f t="shared" ref="BL199:BL262" si="50">IF($AK199&gt;0,$AK199,)</f>
        <v>0</v>
      </c>
      <c r="BM199" s="54">
        <f t="shared" ref="BM199:BM262" si="51">IF($AL199&gt;0,$AL199,)</f>
        <v>0</v>
      </c>
      <c r="BN199" s="54" t="str">
        <f t="shared" ref="BN199:BN262" si="52">IF(BH199&gt;0,"taip","ne")</f>
        <v>ne</v>
      </c>
      <c r="BO199" s="54" t="str">
        <f t="shared" ref="BO199:BP262" si="53">IF(BI199&gt;0,"taip","ne")</f>
        <v>ne</v>
      </c>
      <c r="BP199" s="54" t="str">
        <f t="shared" si="53"/>
        <v>ne</v>
      </c>
      <c r="BQ199" s="54" t="str">
        <f t="shared" ref="BQ199:BQ262" si="54">IF(BL199&gt;0,"taip","ne")</f>
        <v>ne</v>
      </c>
      <c r="BR199" s="54" t="str">
        <f t="shared" ref="BR199:BR262" si="55">IF(BM199&gt;0,"taip","ne")</f>
        <v>ne</v>
      </c>
      <c r="BS199" s="54" t="str">
        <f t="shared" si="46"/>
        <v>ne</v>
      </c>
    </row>
    <row r="200" spans="2:71" x14ac:dyDescent="0.2">
      <c r="B200" s="54" t="e">
        <f>VLOOKUP(E200,'VPS1'!$J$10:$J$29,1,FALSE)</f>
        <v>#N/A</v>
      </c>
      <c r="C200" s="131" t="str">
        <f t="shared" si="47"/>
        <v/>
      </c>
      <c r="D200" s="132"/>
      <c r="E200" s="132"/>
      <c r="F200" s="55"/>
      <c r="G200" s="132"/>
      <c r="H200" s="132"/>
      <c r="I200" s="132"/>
      <c r="J200" s="132"/>
      <c r="K200" s="132"/>
      <c r="L200" s="133"/>
      <c r="M200" s="134"/>
      <c r="N200" s="132"/>
      <c r="O200" s="132"/>
      <c r="P200" s="134" t="str">
        <f t="shared" si="48"/>
        <v>nepildyti</v>
      </c>
      <c r="Q200" s="135" t="str">
        <f t="shared" si="48"/>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42"/>
        <v>0</v>
      </c>
      <c r="BH200" s="54">
        <f t="shared" si="49"/>
        <v>0</v>
      </c>
      <c r="BI200" s="54">
        <f t="shared" si="43"/>
        <v>0</v>
      </c>
      <c r="BJ200" s="54">
        <f t="shared" si="44"/>
        <v>0</v>
      </c>
      <c r="BK200" s="54">
        <f t="shared" si="45"/>
        <v>0</v>
      </c>
      <c r="BL200" s="54">
        <f t="shared" si="50"/>
        <v>0</v>
      </c>
      <c r="BM200" s="54">
        <f t="shared" si="51"/>
        <v>0</v>
      </c>
      <c r="BN200" s="54" t="str">
        <f t="shared" si="52"/>
        <v>ne</v>
      </c>
      <c r="BO200" s="54" t="str">
        <f t="shared" si="53"/>
        <v>ne</v>
      </c>
      <c r="BP200" s="54" t="str">
        <f t="shared" si="53"/>
        <v>ne</v>
      </c>
      <c r="BQ200" s="54" t="str">
        <f t="shared" si="54"/>
        <v>ne</v>
      </c>
      <c r="BR200" s="54" t="str">
        <f t="shared" si="55"/>
        <v>ne</v>
      </c>
      <c r="BS200" s="54" t="str">
        <f t="shared" si="46"/>
        <v>ne</v>
      </c>
    </row>
    <row r="201" spans="2:71" x14ac:dyDescent="0.2">
      <c r="B201" s="54" t="e">
        <f>VLOOKUP(E201,'VPS1'!$J$10:$J$29,1,FALSE)</f>
        <v>#N/A</v>
      </c>
      <c r="C201" s="131" t="str">
        <f t="shared" si="47"/>
        <v/>
      </c>
      <c r="D201" s="132"/>
      <c r="E201" s="132"/>
      <c r="F201" s="55"/>
      <c r="G201" s="132"/>
      <c r="H201" s="132"/>
      <c r="I201" s="132"/>
      <c r="J201" s="132"/>
      <c r="K201" s="132"/>
      <c r="L201" s="133"/>
      <c r="M201" s="134"/>
      <c r="N201" s="132"/>
      <c r="O201" s="132"/>
      <c r="P201" s="134" t="str">
        <f t="shared" si="48"/>
        <v>nepildyti</v>
      </c>
      <c r="Q201" s="135" t="str">
        <f t="shared" si="48"/>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42"/>
        <v>0</v>
      </c>
      <c r="BH201" s="54">
        <f t="shared" si="49"/>
        <v>0</v>
      </c>
      <c r="BI201" s="54">
        <f t="shared" si="43"/>
        <v>0</v>
      </c>
      <c r="BJ201" s="54">
        <f t="shared" si="44"/>
        <v>0</v>
      </c>
      <c r="BK201" s="54">
        <f t="shared" si="45"/>
        <v>0</v>
      </c>
      <c r="BL201" s="54">
        <f t="shared" si="50"/>
        <v>0</v>
      </c>
      <c r="BM201" s="54">
        <f t="shared" si="51"/>
        <v>0</v>
      </c>
      <c r="BN201" s="54" t="str">
        <f t="shared" si="52"/>
        <v>ne</v>
      </c>
      <c r="BO201" s="54" t="str">
        <f t="shared" si="53"/>
        <v>ne</v>
      </c>
      <c r="BP201" s="54" t="str">
        <f t="shared" si="53"/>
        <v>ne</v>
      </c>
      <c r="BQ201" s="54" t="str">
        <f t="shared" si="54"/>
        <v>ne</v>
      </c>
      <c r="BR201" s="54" t="str">
        <f t="shared" si="55"/>
        <v>ne</v>
      </c>
      <c r="BS201" s="54" t="str">
        <f t="shared" si="46"/>
        <v>ne</v>
      </c>
    </row>
    <row r="202" spans="2:71" x14ac:dyDescent="0.2">
      <c r="B202" s="54" t="e">
        <f>VLOOKUP(E202,'VPS1'!$J$10:$J$29,1,FALSE)</f>
        <v>#N/A</v>
      </c>
      <c r="C202" s="131" t="str">
        <f t="shared" si="47"/>
        <v/>
      </c>
      <c r="D202" s="132"/>
      <c r="E202" s="132"/>
      <c r="F202" s="55"/>
      <c r="G202" s="132"/>
      <c r="H202" s="132"/>
      <c r="I202" s="132"/>
      <c r="J202" s="132"/>
      <c r="K202" s="132"/>
      <c r="L202" s="133"/>
      <c r="M202" s="134"/>
      <c r="N202" s="132"/>
      <c r="O202" s="132"/>
      <c r="P202" s="134" t="str">
        <f t="shared" si="48"/>
        <v>nepildyti</v>
      </c>
      <c r="Q202" s="135" t="str">
        <f t="shared" si="48"/>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42"/>
        <v>0</v>
      </c>
      <c r="BH202" s="54">
        <f t="shared" si="49"/>
        <v>0</v>
      </c>
      <c r="BI202" s="54">
        <f t="shared" si="43"/>
        <v>0</v>
      </c>
      <c r="BJ202" s="54">
        <f t="shared" si="44"/>
        <v>0</v>
      </c>
      <c r="BK202" s="54">
        <f t="shared" si="45"/>
        <v>0</v>
      </c>
      <c r="BL202" s="54">
        <f t="shared" si="50"/>
        <v>0</v>
      </c>
      <c r="BM202" s="54">
        <f t="shared" si="51"/>
        <v>0</v>
      </c>
      <c r="BN202" s="54" t="str">
        <f t="shared" si="52"/>
        <v>ne</v>
      </c>
      <c r="BO202" s="54" t="str">
        <f t="shared" si="53"/>
        <v>ne</v>
      </c>
      <c r="BP202" s="54" t="str">
        <f t="shared" si="53"/>
        <v>ne</v>
      </c>
      <c r="BQ202" s="54" t="str">
        <f t="shared" si="54"/>
        <v>ne</v>
      </c>
      <c r="BR202" s="54" t="str">
        <f t="shared" si="55"/>
        <v>ne</v>
      </c>
      <c r="BS202" s="54" t="str">
        <f t="shared" si="46"/>
        <v>ne</v>
      </c>
    </row>
    <row r="203" spans="2:71" x14ac:dyDescent="0.2">
      <c r="B203" s="54" t="e">
        <f>VLOOKUP(E203,'VPS1'!$J$10:$J$29,1,FALSE)</f>
        <v>#N/A</v>
      </c>
      <c r="C203" s="131" t="str">
        <f t="shared" si="47"/>
        <v/>
      </c>
      <c r="D203" s="132"/>
      <c r="E203" s="132"/>
      <c r="F203" s="55"/>
      <c r="G203" s="132"/>
      <c r="H203" s="132"/>
      <c r="I203" s="132"/>
      <c r="J203" s="132"/>
      <c r="K203" s="132"/>
      <c r="L203" s="133"/>
      <c r="M203" s="134"/>
      <c r="N203" s="132"/>
      <c r="O203" s="132"/>
      <c r="P203" s="134" t="str">
        <f t="shared" si="48"/>
        <v>nepildyti</v>
      </c>
      <c r="Q203" s="135" t="str">
        <f t="shared" si="48"/>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si="42"/>
        <v>0</v>
      </c>
      <c r="BH203" s="54">
        <f t="shared" si="49"/>
        <v>0</v>
      </c>
      <c r="BI203" s="54">
        <f t="shared" si="43"/>
        <v>0</v>
      </c>
      <c r="BJ203" s="54">
        <f t="shared" si="44"/>
        <v>0</v>
      </c>
      <c r="BK203" s="54">
        <f t="shared" si="45"/>
        <v>0</v>
      </c>
      <c r="BL203" s="54">
        <f t="shared" si="50"/>
        <v>0</v>
      </c>
      <c r="BM203" s="54">
        <f t="shared" si="51"/>
        <v>0</v>
      </c>
      <c r="BN203" s="54" t="str">
        <f t="shared" si="52"/>
        <v>ne</v>
      </c>
      <c r="BO203" s="54" t="str">
        <f t="shared" si="53"/>
        <v>ne</v>
      </c>
      <c r="BP203" s="54" t="str">
        <f t="shared" si="53"/>
        <v>ne</v>
      </c>
      <c r="BQ203" s="54" t="str">
        <f t="shared" si="54"/>
        <v>ne</v>
      </c>
      <c r="BR203" s="54" t="str">
        <f t="shared" si="55"/>
        <v>ne</v>
      </c>
      <c r="BS203" s="54" t="str">
        <f t="shared" si="46"/>
        <v>ne</v>
      </c>
    </row>
    <row r="204" spans="2:71" x14ac:dyDescent="0.2">
      <c r="B204" s="54" t="e">
        <f>VLOOKUP(E204,'VPS1'!$J$10:$J$29,1,FALSE)</f>
        <v>#N/A</v>
      </c>
      <c r="C204" s="131" t="str">
        <f t="shared" si="47"/>
        <v/>
      </c>
      <c r="D204" s="132"/>
      <c r="E204" s="132"/>
      <c r="F204" s="55"/>
      <c r="G204" s="132"/>
      <c r="H204" s="132"/>
      <c r="I204" s="132"/>
      <c r="J204" s="132"/>
      <c r="K204" s="132"/>
      <c r="L204" s="133"/>
      <c r="M204" s="134"/>
      <c r="N204" s="132"/>
      <c r="O204" s="132"/>
      <c r="P204" s="134" t="str">
        <f t="shared" si="48"/>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si="49"/>
        <v>0</v>
      </c>
      <c r="BI204" s="54">
        <f t="shared" si="43"/>
        <v>0</v>
      </c>
      <c r="BJ204" s="54">
        <f t="shared" si="44"/>
        <v>0</v>
      </c>
      <c r="BK204" s="54">
        <f t="shared" si="45"/>
        <v>0</v>
      </c>
      <c r="BL204" s="54">
        <f t="shared" si="50"/>
        <v>0</v>
      </c>
      <c r="BM204" s="54">
        <f t="shared" si="51"/>
        <v>0</v>
      </c>
      <c r="BN204" s="54" t="str">
        <f t="shared" si="52"/>
        <v>ne</v>
      </c>
      <c r="BO204" s="54" t="str">
        <f t="shared" si="53"/>
        <v>ne</v>
      </c>
      <c r="BP204" s="54" t="str">
        <f t="shared" si="53"/>
        <v>ne</v>
      </c>
      <c r="BQ204" s="54" t="str">
        <f t="shared" si="54"/>
        <v>ne</v>
      </c>
      <c r="BR204" s="54" t="str">
        <f t="shared" si="55"/>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ref="BG262:BG325" si="56">IF($F262&gt;0,YEAR($F262),)</f>
        <v>0</v>
      </c>
      <c r="BH262" s="54">
        <f t="shared" si="49"/>
        <v>0</v>
      </c>
      <c r="BI262" s="54">
        <f t="shared" ref="BI262:BI325" si="57">IF($AH262&gt;0,YEAR($AH262),)</f>
        <v>0</v>
      </c>
      <c r="BJ262" s="54">
        <f t="shared" ref="BJ262:BJ325" si="58">IF($AI262&gt;0,YEAR($AI262),)</f>
        <v>0</v>
      </c>
      <c r="BK262" s="54">
        <f t="shared" ref="BK262:BK325" si="59">IF($AJ262&gt;0,YEAR($AJ262),)</f>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ref="BS262:BS325" si="60">IF(BK262&gt;0,"taip","ne")</f>
        <v>ne</v>
      </c>
    </row>
    <row r="263" spans="2:71" x14ac:dyDescent="0.2">
      <c r="B263" s="54" t="e">
        <f>VLOOKUP(E263,'VPS1'!$J$10:$J$29,1,FALSE)</f>
        <v>#N/A</v>
      </c>
      <c r="C263" s="131" t="str">
        <f t="shared" ref="C263:C326" si="61">LEFT(E263,4)</f>
        <v/>
      </c>
      <c r="D263" s="132"/>
      <c r="E263" s="132"/>
      <c r="F263" s="55"/>
      <c r="G263" s="132"/>
      <c r="H263" s="132"/>
      <c r="I263" s="132"/>
      <c r="J263" s="132"/>
      <c r="K263" s="132"/>
      <c r="L263" s="133"/>
      <c r="M263" s="134"/>
      <c r="N263" s="132"/>
      <c r="O263" s="132"/>
      <c r="P263" s="134" t="str">
        <f t="shared" ref="P263:Q326" si="62">IF($N263="fizinis asmuo","užpildykite","nepildyti")</f>
        <v>nepildyti</v>
      </c>
      <c r="Q263" s="135" t="str">
        <f t="shared" si="62"/>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56"/>
        <v>0</v>
      </c>
      <c r="BH263" s="54">
        <f t="shared" ref="BH263:BH326" si="63">IF($AF263&gt;0,YEAR($AF263),)</f>
        <v>0</v>
      </c>
      <c r="BI263" s="54">
        <f t="shared" si="57"/>
        <v>0</v>
      </c>
      <c r="BJ263" s="54">
        <f t="shared" si="58"/>
        <v>0</v>
      </c>
      <c r="BK263" s="54">
        <f t="shared" si="59"/>
        <v>0</v>
      </c>
      <c r="BL263" s="54">
        <f t="shared" ref="BL263:BL326" si="64">IF($AK263&gt;0,$AK263,)</f>
        <v>0</v>
      </c>
      <c r="BM263" s="54">
        <f t="shared" ref="BM263:BM326" si="65">IF($AL263&gt;0,$AL263,)</f>
        <v>0</v>
      </c>
      <c r="BN263" s="54" t="str">
        <f t="shared" ref="BN263:BN326" si="66">IF(BH263&gt;0,"taip","ne")</f>
        <v>ne</v>
      </c>
      <c r="BO263" s="54" t="str">
        <f t="shared" ref="BO263:BP326" si="67">IF(BI263&gt;0,"taip","ne")</f>
        <v>ne</v>
      </c>
      <c r="BP263" s="54" t="str">
        <f t="shared" si="67"/>
        <v>ne</v>
      </c>
      <c r="BQ263" s="54" t="str">
        <f t="shared" ref="BQ263:BQ326" si="68">IF(BL263&gt;0,"taip","ne")</f>
        <v>ne</v>
      </c>
      <c r="BR263" s="54" t="str">
        <f t="shared" ref="BR263:BR326" si="69">IF(BM263&gt;0,"taip","ne")</f>
        <v>ne</v>
      </c>
      <c r="BS263" s="54" t="str">
        <f t="shared" si="60"/>
        <v>ne</v>
      </c>
    </row>
    <row r="264" spans="2:71" x14ac:dyDescent="0.2">
      <c r="B264" s="54" t="e">
        <f>VLOOKUP(E264,'VPS1'!$J$10:$J$29,1,FALSE)</f>
        <v>#N/A</v>
      </c>
      <c r="C264" s="131" t="str">
        <f t="shared" si="61"/>
        <v/>
      </c>
      <c r="D264" s="132"/>
      <c r="E264" s="132"/>
      <c r="F264" s="55"/>
      <c r="G264" s="132"/>
      <c r="H264" s="132"/>
      <c r="I264" s="132"/>
      <c r="J264" s="132"/>
      <c r="K264" s="132"/>
      <c r="L264" s="133"/>
      <c r="M264" s="134"/>
      <c r="N264" s="132"/>
      <c r="O264" s="132"/>
      <c r="P264" s="134" t="str">
        <f t="shared" si="62"/>
        <v>nepildyti</v>
      </c>
      <c r="Q264" s="135" t="str">
        <f t="shared" si="62"/>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56"/>
        <v>0</v>
      </c>
      <c r="BH264" s="54">
        <f t="shared" si="63"/>
        <v>0</v>
      </c>
      <c r="BI264" s="54">
        <f t="shared" si="57"/>
        <v>0</v>
      </c>
      <c r="BJ264" s="54">
        <f t="shared" si="58"/>
        <v>0</v>
      </c>
      <c r="BK264" s="54">
        <f t="shared" si="59"/>
        <v>0</v>
      </c>
      <c r="BL264" s="54">
        <f t="shared" si="64"/>
        <v>0</v>
      </c>
      <c r="BM264" s="54">
        <f t="shared" si="65"/>
        <v>0</v>
      </c>
      <c r="BN264" s="54" t="str">
        <f t="shared" si="66"/>
        <v>ne</v>
      </c>
      <c r="BO264" s="54" t="str">
        <f t="shared" si="67"/>
        <v>ne</v>
      </c>
      <c r="BP264" s="54" t="str">
        <f t="shared" si="67"/>
        <v>ne</v>
      </c>
      <c r="BQ264" s="54" t="str">
        <f t="shared" si="68"/>
        <v>ne</v>
      </c>
      <c r="BR264" s="54" t="str">
        <f t="shared" si="69"/>
        <v>ne</v>
      </c>
      <c r="BS264" s="54" t="str">
        <f t="shared" si="60"/>
        <v>ne</v>
      </c>
    </row>
    <row r="265" spans="2:71" x14ac:dyDescent="0.2">
      <c r="B265" s="54" t="e">
        <f>VLOOKUP(E265,'VPS1'!$J$10:$J$29,1,FALSE)</f>
        <v>#N/A</v>
      </c>
      <c r="C265" s="131" t="str">
        <f t="shared" si="61"/>
        <v/>
      </c>
      <c r="D265" s="132"/>
      <c r="E265" s="132"/>
      <c r="F265" s="55"/>
      <c r="G265" s="132"/>
      <c r="H265" s="132"/>
      <c r="I265" s="132"/>
      <c r="J265" s="132"/>
      <c r="K265" s="132"/>
      <c r="L265" s="133"/>
      <c r="M265" s="134"/>
      <c r="N265" s="132"/>
      <c r="O265" s="132"/>
      <c r="P265" s="134" t="str">
        <f t="shared" si="62"/>
        <v>nepildyti</v>
      </c>
      <c r="Q265" s="135" t="str">
        <f t="shared" si="62"/>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56"/>
        <v>0</v>
      </c>
      <c r="BH265" s="54">
        <f t="shared" si="63"/>
        <v>0</v>
      </c>
      <c r="BI265" s="54">
        <f t="shared" si="57"/>
        <v>0</v>
      </c>
      <c r="BJ265" s="54">
        <f t="shared" si="58"/>
        <v>0</v>
      </c>
      <c r="BK265" s="54">
        <f t="shared" si="59"/>
        <v>0</v>
      </c>
      <c r="BL265" s="54">
        <f t="shared" si="64"/>
        <v>0</v>
      </c>
      <c r="BM265" s="54">
        <f t="shared" si="65"/>
        <v>0</v>
      </c>
      <c r="BN265" s="54" t="str">
        <f t="shared" si="66"/>
        <v>ne</v>
      </c>
      <c r="BO265" s="54" t="str">
        <f t="shared" si="67"/>
        <v>ne</v>
      </c>
      <c r="BP265" s="54" t="str">
        <f t="shared" si="67"/>
        <v>ne</v>
      </c>
      <c r="BQ265" s="54" t="str">
        <f t="shared" si="68"/>
        <v>ne</v>
      </c>
      <c r="BR265" s="54" t="str">
        <f t="shared" si="69"/>
        <v>ne</v>
      </c>
      <c r="BS265" s="54" t="str">
        <f t="shared" si="60"/>
        <v>ne</v>
      </c>
    </row>
    <row r="266" spans="2:71" x14ac:dyDescent="0.2">
      <c r="B266" s="54" t="e">
        <f>VLOOKUP(E266,'VPS1'!$J$10:$J$29,1,FALSE)</f>
        <v>#N/A</v>
      </c>
      <c r="C266" s="131" t="str">
        <f t="shared" si="61"/>
        <v/>
      </c>
      <c r="D266" s="132"/>
      <c r="E266" s="132"/>
      <c r="F266" s="55"/>
      <c r="G266" s="132"/>
      <c r="H266" s="132"/>
      <c r="I266" s="132"/>
      <c r="J266" s="132"/>
      <c r="K266" s="132"/>
      <c r="L266" s="133"/>
      <c r="M266" s="134"/>
      <c r="N266" s="132"/>
      <c r="O266" s="132"/>
      <c r="P266" s="134" t="str">
        <f t="shared" si="62"/>
        <v>nepildyti</v>
      </c>
      <c r="Q266" s="135" t="str">
        <f t="shared" si="62"/>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56"/>
        <v>0</v>
      </c>
      <c r="BH266" s="54">
        <f t="shared" si="63"/>
        <v>0</v>
      </c>
      <c r="BI266" s="54">
        <f t="shared" si="57"/>
        <v>0</v>
      </c>
      <c r="BJ266" s="54">
        <f t="shared" si="58"/>
        <v>0</v>
      </c>
      <c r="BK266" s="54">
        <f t="shared" si="59"/>
        <v>0</v>
      </c>
      <c r="BL266" s="54">
        <f t="shared" si="64"/>
        <v>0</v>
      </c>
      <c r="BM266" s="54">
        <f t="shared" si="65"/>
        <v>0</v>
      </c>
      <c r="BN266" s="54" t="str">
        <f t="shared" si="66"/>
        <v>ne</v>
      </c>
      <c r="BO266" s="54" t="str">
        <f t="shared" si="67"/>
        <v>ne</v>
      </c>
      <c r="BP266" s="54" t="str">
        <f t="shared" si="67"/>
        <v>ne</v>
      </c>
      <c r="BQ266" s="54" t="str">
        <f t="shared" si="68"/>
        <v>ne</v>
      </c>
      <c r="BR266" s="54" t="str">
        <f t="shared" si="69"/>
        <v>ne</v>
      </c>
      <c r="BS266" s="54" t="str">
        <f t="shared" si="60"/>
        <v>ne</v>
      </c>
    </row>
    <row r="267" spans="2:71" x14ac:dyDescent="0.2">
      <c r="B267" s="54" t="e">
        <f>VLOOKUP(E267,'VPS1'!$J$10:$J$29,1,FALSE)</f>
        <v>#N/A</v>
      </c>
      <c r="C267" s="131" t="str">
        <f t="shared" si="61"/>
        <v/>
      </c>
      <c r="D267" s="132"/>
      <c r="E267" s="132"/>
      <c r="F267" s="55"/>
      <c r="G267" s="132"/>
      <c r="H267" s="132"/>
      <c r="I267" s="132"/>
      <c r="J267" s="132"/>
      <c r="K267" s="132"/>
      <c r="L267" s="133"/>
      <c r="M267" s="134"/>
      <c r="N267" s="132"/>
      <c r="O267" s="132"/>
      <c r="P267" s="134" t="str">
        <f t="shared" si="62"/>
        <v>nepildyti</v>
      </c>
      <c r="Q267" s="135" t="str">
        <f t="shared" si="62"/>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si="56"/>
        <v>0</v>
      </c>
      <c r="BH267" s="54">
        <f t="shared" si="63"/>
        <v>0</v>
      </c>
      <c r="BI267" s="54">
        <f t="shared" si="57"/>
        <v>0</v>
      </c>
      <c r="BJ267" s="54">
        <f t="shared" si="58"/>
        <v>0</v>
      </c>
      <c r="BK267" s="54">
        <f t="shared" si="59"/>
        <v>0</v>
      </c>
      <c r="BL267" s="54">
        <f t="shared" si="64"/>
        <v>0</v>
      </c>
      <c r="BM267" s="54">
        <f t="shared" si="65"/>
        <v>0</v>
      </c>
      <c r="BN267" s="54" t="str">
        <f t="shared" si="66"/>
        <v>ne</v>
      </c>
      <c r="BO267" s="54" t="str">
        <f t="shared" si="67"/>
        <v>ne</v>
      </c>
      <c r="BP267" s="54" t="str">
        <f t="shared" si="67"/>
        <v>ne</v>
      </c>
      <c r="BQ267" s="54" t="str">
        <f t="shared" si="68"/>
        <v>ne</v>
      </c>
      <c r="BR267" s="54" t="str">
        <f t="shared" si="69"/>
        <v>ne</v>
      </c>
      <c r="BS267" s="54" t="str">
        <f t="shared" si="60"/>
        <v>ne</v>
      </c>
    </row>
    <row r="268" spans="2:71" x14ac:dyDescent="0.2">
      <c r="B268" s="54" t="e">
        <f>VLOOKUP(E268,'VPS1'!$J$10:$J$29,1,FALSE)</f>
        <v>#N/A</v>
      </c>
      <c r="C268" s="131" t="str">
        <f t="shared" si="61"/>
        <v/>
      </c>
      <c r="D268" s="132"/>
      <c r="E268" s="132"/>
      <c r="F268" s="55"/>
      <c r="G268" s="132"/>
      <c r="H268" s="132"/>
      <c r="I268" s="132"/>
      <c r="J268" s="132"/>
      <c r="K268" s="132"/>
      <c r="L268" s="133"/>
      <c r="M268" s="134"/>
      <c r="N268" s="132"/>
      <c r="O268" s="132"/>
      <c r="P268" s="134" t="str">
        <f t="shared" si="62"/>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si="63"/>
        <v>0</v>
      </c>
      <c r="BI268" s="54">
        <f t="shared" si="57"/>
        <v>0</v>
      </c>
      <c r="BJ268" s="54">
        <f t="shared" si="58"/>
        <v>0</v>
      </c>
      <c r="BK268" s="54">
        <f t="shared" si="59"/>
        <v>0</v>
      </c>
      <c r="BL268" s="54">
        <f t="shared" si="64"/>
        <v>0</v>
      </c>
      <c r="BM268" s="54">
        <f t="shared" si="65"/>
        <v>0</v>
      </c>
      <c r="BN268" s="54" t="str">
        <f t="shared" si="66"/>
        <v>ne</v>
      </c>
      <c r="BO268" s="54" t="str">
        <f t="shared" si="67"/>
        <v>ne</v>
      </c>
      <c r="BP268" s="54" t="str">
        <f t="shared" si="67"/>
        <v>ne</v>
      </c>
      <c r="BQ268" s="54" t="str">
        <f t="shared" si="68"/>
        <v>ne</v>
      </c>
      <c r="BR268" s="54" t="str">
        <f t="shared" si="69"/>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ref="BG326:BG389" si="70">IF($F326&gt;0,YEAR($F326),)</f>
        <v>0</v>
      </c>
      <c r="BH326" s="54">
        <f t="shared" si="63"/>
        <v>0</v>
      </c>
      <c r="BI326" s="54">
        <f t="shared" ref="BI326:BI389" si="71">IF($AH326&gt;0,YEAR($AH326),)</f>
        <v>0</v>
      </c>
      <c r="BJ326" s="54">
        <f t="shared" ref="BJ326:BJ389" si="72">IF($AI326&gt;0,YEAR($AI326),)</f>
        <v>0</v>
      </c>
      <c r="BK326" s="54">
        <f t="shared" ref="BK326:BK389" si="73">IF($AJ326&gt;0,YEAR($AJ326),)</f>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ref="BS326:BS389" si="74">IF(BK326&gt;0,"taip","ne")</f>
        <v>ne</v>
      </c>
    </row>
    <row r="327" spans="2:71" x14ac:dyDescent="0.2">
      <c r="B327" s="54" t="e">
        <f>VLOOKUP(E327,'VPS1'!$J$10:$J$29,1,FALSE)</f>
        <v>#N/A</v>
      </c>
      <c r="C327" s="131" t="str">
        <f t="shared" ref="C327:C390" si="75">LEFT(E327,4)</f>
        <v/>
      </c>
      <c r="D327" s="132"/>
      <c r="E327" s="132"/>
      <c r="F327" s="55"/>
      <c r="G327" s="132"/>
      <c r="H327" s="132"/>
      <c r="I327" s="132"/>
      <c r="J327" s="132"/>
      <c r="K327" s="132"/>
      <c r="L327" s="133"/>
      <c r="M327" s="134"/>
      <c r="N327" s="132"/>
      <c r="O327" s="132"/>
      <c r="P327" s="134" t="str">
        <f t="shared" ref="P327:Q390" si="76">IF($N327="fizinis asmuo","užpildykite","nepildyti")</f>
        <v>nepildyti</v>
      </c>
      <c r="Q327" s="135" t="str">
        <f t="shared" si="76"/>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70"/>
        <v>0</v>
      </c>
      <c r="BH327" s="54">
        <f t="shared" ref="BH327:BH390" si="77">IF($AF327&gt;0,YEAR($AF327),)</f>
        <v>0</v>
      </c>
      <c r="BI327" s="54">
        <f t="shared" si="71"/>
        <v>0</v>
      </c>
      <c r="BJ327" s="54">
        <f t="shared" si="72"/>
        <v>0</v>
      </c>
      <c r="BK327" s="54">
        <f t="shared" si="73"/>
        <v>0</v>
      </c>
      <c r="BL327" s="54">
        <f t="shared" ref="BL327:BL390" si="78">IF($AK327&gt;0,$AK327,)</f>
        <v>0</v>
      </c>
      <c r="BM327" s="54">
        <f t="shared" ref="BM327:BM390" si="79">IF($AL327&gt;0,$AL327,)</f>
        <v>0</v>
      </c>
      <c r="BN327" s="54" t="str">
        <f t="shared" ref="BN327:BN390" si="80">IF(BH327&gt;0,"taip","ne")</f>
        <v>ne</v>
      </c>
      <c r="BO327" s="54" t="str">
        <f t="shared" ref="BO327:BP390" si="81">IF(BI327&gt;0,"taip","ne")</f>
        <v>ne</v>
      </c>
      <c r="BP327" s="54" t="str">
        <f t="shared" si="81"/>
        <v>ne</v>
      </c>
      <c r="BQ327" s="54" t="str">
        <f t="shared" ref="BQ327:BQ390" si="82">IF(BL327&gt;0,"taip","ne")</f>
        <v>ne</v>
      </c>
      <c r="BR327" s="54" t="str">
        <f t="shared" ref="BR327:BR390" si="83">IF(BM327&gt;0,"taip","ne")</f>
        <v>ne</v>
      </c>
      <c r="BS327" s="54" t="str">
        <f t="shared" si="74"/>
        <v>ne</v>
      </c>
    </row>
    <row r="328" spans="2:71" x14ac:dyDescent="0.2">
      <c r="B328" s="54" t="e">
        <f>VLOOKUP(E328,'VPS1'!$J$10:$J$29,1,FALSE)</f>
        <v>#N/A</v>
      </c>
      <c r="C328" s="131" t="str">
        <f t="shared" si="75"/>
        <v/>
      </c>
      <c r="D328" s="132"/>
      <c r="E328" s="132"/>
      <c r="F328" s="55"/>
      <c r="G328" s="132"/>
      <c r="H328" s="132"/>
      <c r="I328" s="132"/>
      <c r="J328" s="132"/>
      <c r="K328" s="132"/>
      <c r="L328" s="133"/>
      <c r="M328" s="134"/>
      <c r="N328" s="132"/>
      <c r="O328" s="132"/>
      <c r="P328" s="134" t="str">
        <f t="shared" si="76"/>
        <v>nepildyti</v>
      </c>
      <c r="Q328" s="135" t="str">
        <f t="shared" si="76"/>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70"/>
        <v>0</v>
      </c>
      <c r="BH328" s="54">
        <f t="shared" si="77"/>
        <v>0</v>
      </c>
      <c r="BI328" s="54">
        <f t="shared" si="71"/>
        <v>0</v>
      </c>
      <c r="BJ328" s="54">
        <f t="shared" si="72"/>
        <v>0</v>
      </c>
      <c r="BK328" s="54">
        <f t="shared" si="73"/>
        <v>0</v>
      </c>
      <c r="BL328" s="54">
        <f t="shared" si="78"/>
        <v>0</v>
      </c>
      <c r="BM328" s="54">
        <f t="shared" si="79"/>
        <v>0</v>
      </c>
      <c r="BN328" s="54" t="str">
        <f t="shared" si="80"/>
        <v>ne</v>
      </c>
      <c r="BO328" s="54" t="str">
        <f t="shared" si="81"/>
        <v>ne</v>
      </c>
      <c r="BP328" s="54" t="str">
        <f t="shared" si="81"/>
        <v>ne</v>
      </c>
      <c r="BQ328" s="54" t="str">
        <f t="shared" si="82"/>
        <v>ne</v>
      </c>
      <c r="BR328" s="54" t="str">
        <f t="shared" si="83"/>
        <v>ne</v>
      </c>
      <c r="BS328" s="54" t="str">
        <f t="shared" si="74"/>
        <v>ne</v>
      </c>
    </row>
    <row r="329" spans="2:71" x14ac:dyDescent="0.2">
      <c r="B329" s="54" t="e">
        <f>VLOOKUP(E329,'VPS1'!$J$10:$J$29,1,FALSE)</f>
        <v>#N/A</v>
      </c>
      <c r="C329" s="131" t="str">
        <f t="shared" si="75"/>
        <v/>
      </c>
      <c r="D329" s="132"/>
      <c r="E329" s="132"/>
      <c r="F329" s="55"/>
      <c r="G329" s="132"/>
      <c r="H329" s="132"/>
      <c r="I329" s="132"/>
      <c r="J329" s="132"/>
      <c r="K329" s="132"/>
      <c r="L329" s="133"/>
      <c r="M329" s="134"/>
      <c r="N329" s="132"/>
      <c r="O329" s="132"/>
      <c r="P329" s="134" t="str">
        <f t="shared" si="76"/>
        <v>nepildyti</v>
      </c>
      <c r="Q329" s="135" t="str">
        <f t="shared" si="76"/>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70"/>
        <v>0</v>
      </c>
      <c r="BH329" s="54">
        <f t="shared" si="77"/>
        <v>0</v>
      </c>
      <c r="BI329" s="54">
        <f t="shared" si="71"/>
        <v>0</v>
      </c>
      <c r="BJ329" s="54">
        <f t="shared" si="72"/>
        <v>0</v>
      </c>
      <c r="BK329" s="54">
        <f t="shared" si="73"/>
        <v>0</v>
      </c>
      <c r="BL329" s="54">
        <f t="shared" si="78"/>
        <v>0</v>
      </c>
      <c r="BM329" s="54">
        <f t="shared" si="79"/>
        <v>0</v>
      </c>
      <c r="BN329" s="54" t="str">
        <f t="shared" si="80"/>
        <v>ne</v>
      </c>
      <c r="BO329" s="54" t="str">
        <f t="shared" si="81"/>
        <v>ne</v>
      </c>
      <c r="BP329" s="54" t="str">
        <f t="shared" si="81"/>
        <v>ne</v>
      </c>
      <c r="BQ329" s="54" t="str">
        <f t="shared" si="82"/>
        <v>ne</v>
      </c>
      <c r="BR329" s="54" t="str">
        <f t="shared" si="83"/>
        <v>ne</v>
      </c>
      <c r="BS329" s="54" t="str">
        <f t="shared" si="74"/>
        <v>ne</v>
      </c>
    </row>
    <row r="330" spans="2:71" x14ac:dyDescent="0.2">
      <c r="B330" s="54" t="e">
        <f>VLOOKUP(E330,'VPS1'!$J$10:$J$29,1,FALSE)</f>
        <v>#N/A</v>
      </c>
      <c r="C330" s="131" t="str">
        <f t="shared" si="75"/>
        <v/>
      </c>
      <c r="D330" s="132"/>
      <c r="E330" s="132"/>
      <c r="F330" s="55"/>
      <c r="G330" s="132"/>
      <c r="H330" s="132"/>
      <c r="I330" s="132"/>
      <c r="J330" s="132"/>
      <c r="K330" s="132"/>
      <c r="L330" s="133"/>
      <c r="M330" s="134"/>
      <c r="N330" s="132"/>
      <c r="O330" s="132"/>
      <c r="P330" s="134" t="str">
        <f t="shared" si="76"/>
        <v>nepildyti</v>
      </c>
      <c r="Q330" s="135" t="str">
        <f t="shared" si="76"/>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70"/>
        <v>0</v>
      </c>
      <c r="BH330" s="54">
        <f t="shared" si="77"/>
        <v>0</v>
      </c>
      <c r="BI330" s="54">
        <f t="shared" si="71"/>
        <v>0</v>
      </c>
      <c r="BJ330" s="54">
        <f t="shared" si="72"/>
        <v>0</v>
      </c>
      <c r="BK330" s="54">
        <f t="shared" si="73"/>
        <v>0</v>
      </c>
      <c r="BL330" s="54">
        <f t="shared" si="78"/>
        <v>0</v>
      </c>
      <c r="BM330" s="54">
        <f t="shared" si="79"/>
        <v>0</v>
      </c>
      <c r="BN330" s="54" t="str">
        <f t="shared" si="80"/>
        <v>ne</v>
      </c>
      <c r="BO330" s="54" t="str">
        <f t="shared" si="81"/>
        <v>ne</v>
      </c>
      <c r="BP330" s="54" t="str">
        <f t="shared" si="81"/>
        <v>ne</v>
      </c>
      <c r="BQ330" s="54" t="str">
        <f t="shared" si="82"/>
        <v>ne</v>
      </c>
      <c r="BR330" s="54" t="str">
        <f t="shared" si="83"/>
        <v>ne</v>
      </c>
      <c r="BS330" s="54" t="str">
        <f t="shared" si="74"/>
        <v>ne</v>
      </c>
    </row>
    <row r="331" spans="2:71" x14ac:dyDescent="0.2">
      <c r="B331" s="54" t="e">
        <f>VLOOKUP(E331,'VPS1'!$J$10:$J$29,1,FALSE)</f>
        <v>#N/A</v>
      </c>
      <c r="C331" s="131" t="str">
        <f t="shared" si="75"/>
        <v/>
      </c>
      <c r="D331" s="132"/>
      <c r="E331" s="132"/>
      <c r="F331" s="55"/>
      <c r="G331" s="132"/>
      <c r="H331" s="132"/>
      <c r="I331" s="132"/>
      <c r="J331" s="132"/>
      <c r="K331" s="132"/>
      <c r="L331" s="133"/>
      <c r="M331" s="134"/>
      <c r="N331" s="132"/>
      <c r="O331" s="132"/>
      <c r="P331" s="134" t="str">
        <f t="shared" si="76"/>
        <v>nepildyti</v>
      </c>
      <c r="Q331" s="135" t="str">
        <f t="shared" si="76"/>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si="70"/>
        <v>0</v>
      </c>
      <c r="BH331" s="54">
        <f t="shared" si="77"/>
        <v>0</v>
      </c>
      <c r="BI331" s="54">
        <f t="shared" si="71"/>
        <v>0</v>
      </c>
      <c r="BJ331" s="54">
        <f t="shared" si="72"/>
        <v>0</v>
      </c>
      <c r="BK331" s="54">
        <f t="shared" si="73"/>
        <v>0</v>
      </c>
      <c r="BL331" s="54">
        <f t="shared" si="78"/>
        <v>0</v>
      </c>
      <c r="BM331" s="54">
        <f t="shared" si="79"/>
        <v>0</v>
      </c>
      <c r="BN331" s="54" t="str">
        <f t="shared" si="80"/>
        <v>ne</v>
      </c>
      <c r="BO331" s="54" t="str">
        <f t="shared" si="81"/>
        <v>ne</v>
      </c>
      <c r="BP331" s="54" t="str">
        <f t="shared" si="81"/>
        <v>ne</v>
      </c>
      <c r="BQ331" s="54" t="str">
        <f t="shared" si="82"/>
        <v>ne</v>
      </c>
      <c r="BR331" s="54" t="str">
        <f t="shared" si="83"/>
        <v>ne</v>
      </c>
      <c r="BS331" s="54" t="str">
        <f t="shared" si="74"/>
        <v>ne</v>
      </c>
    </row>
    <row r="332" spans="2:71" x14ac:dyDescent="0.2">
      <c r="B332" s="54" t="e">
        <f>VLOOKUP(E332,'VPS1'!$J$10:$J$29,1,FALSE)</f>
        <v>#N/A</v>
      </c>
      <c r="C332" s="131" t="str">
        <f t="shared" si="75"/>
        <v/>
      </c>
      <c r="D332" s="132"/>
      <c r="E332" s="132"/>
      <c r="F332" s="55"/>
      <c r="G332" s="132"/>
      <c r="H332" s="132"/>
      <c r="I332" s="132"/>
      <c r="J332" s="132"/>
      <c r="K332" s="132"/>
      <c r="L332" s="133"/>
      <c r="M332" s="134"/>
      <c r="N332" s="132"/>
      <c r="O332" s="132"/>
      <c r="P332" s="134" t="str">
        <f t="shared" si="76"/>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si="77"/>
        <v>0</v>
      </c>
      <c r="BI332" s="54">
        <f t="shared" si="71"/>
        <v>0</v>
      </c>
      <c r="BJ332" s="54">
        <f t="shared" si="72"/>
        <v>0</v>
      </c>
      <c r="BK332" s="54">
        <f t="shared" si="73"/>
        <v>0</v>
      </c>
      <c r="BL332" s="54">
        <f t="shared" si="78"/>
        <v>0</v>
      </c>
      <c r="BM332" s="54">
        <f t="shared" si="79"/>
        <v>0</v>
      </c>
      <c r="BN332" s="54" t="str">
        <f t="shared" si="80"/>
        <v>ne</v>
      </c>
      <c r="BO332" s="54" t="str">
        <f t="shared" si="81"/>
        <v>ne</v>
      </c>
      <c r="BP332" s="54" t="str">
        <f t="shared" si="81"/>
        <v>ne</v>
      </c>
      <c r="BQ332" s="54" t="str">
        <f t="shared" si="82"/>
        <v>ne</v>
      </c>
      <c r="BR332" s="54" t="str">
        <f t="shared" si="83"/>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ref="BG390:BG453" si="84">IF($F390&gt;0,YEAR($F390),)</f>
        <v>0</v>
      </c>
      <c r="BH390" s="54">
        <f t="shared" si="77"/>
        <v>0</v>
      </c>
      <c r="BI390" s="54">
        <f t="shared" ref="BI390:BI453" si="85">IF($AH390&gt;0,YEAR($AH390),)</f>
        <v>0</v>
      </c>
      <c r="BJ390" s="54">
        <f t="shared" ref="BJ390:BJ453" si="86">IF($AI390&gt;0,YEAR($AI390),)</f>
        <v>0</v>
      </c>
      <c r="BK390" s="54">
        <f t="shared" ref="BK390:BK453" si="87">IF($AJ390&gt;0,YEAR($AJ390),)</f>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ref="BS390:BS453" si="88">IF(BK390&gt;0,"taip","ne")</f>
        <v>ne</v>
      </c>
    </row>
    <row r="391" spans="2:71" x14ac:dyDescent="0.2">
      <c r="B391" s="54" t="e">
        <f>VLOOKUP(E391,'VPS1'!$J$10:$J$29,1,FALSE)</f>
        <v>#N/A</v>
      </c>
      <c r="C391" s="131" t="str">
        <f t="shared" ref="C391:C454" si="89">LEFT(E391,4)</f>
        <v/>
      </c>
      <c r="D391" s="132"/>
      <c r="E391" s="132"/>
      <c r="F391" s="55"/>
      <c r="G391" s="132"/>
      <c r="H391" s="132"/>
      <c r="I391" s="132"/>
      <c r="J391" s="132"/>
      <c r="K391" s="132"/>
      <c r="L391" s="133"/>
      <c r="M391" s="134"/>
      <c r="N391" s="132"/>
      <c r="O391" s="132"/>
      <c r="P391" s="134" t="str">
        <f t="shared" ref="P391:Q454" si="90">IF($N391="fizinis asmuo","užpildykite","nepildyti")</f>
        <v>nepildyti</v>
      </c>
      <c r="Q391" s="135" t="str">
        <f t="shared" si="90"/>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84"/>
        <v>0</v>
      </c>
      <c r="BH391" s="54">
        <f t="shared" ref="BH391:BH454" si="91">IF($AF391&gt;0,YEAR($AF391),)</f>
        <v>0</v>
      </c>
      <c r="BI391" s="54">
        <f t="shared" si="85"/>
        <v>0</v>
      </c>
      <c r="BJ391" s="54">
        <f t="shared" si="86"/>
        <v>0</v>
      </c>
      <c r="BK391" s="54">
        <f t="shared" si="87"/>
        <v>0</v>
      </c>
      <c r="BL391" s="54">
        <f t="shared" ref="BL391:BL454" si="92">IF($AK391&gt;0,$AK391,)</f>
        <v>0</v>
      </c>
      <c r="BM391" s="54">
        <f t="shared" ref="BM391:BM454" si="93">IF($AL391&gt;0,$AL391,)</f>
        <v>0</v>
      </c>
      <c r="BN391" s="54" t="str">
        <f t="shared" ref="BN391:BN454" si="94">IF(BH391&gt;0,"taip","ne")</f>
        <v>ne</v>
      </c>
      <c r="BO391" s="54" t="str">
        <f t="shared" ref="BO391:BP454" si="95">IF(BI391&gt;0,"taip","ne")</f>
        <v>ne</v>
      </c>
      <c r="BP391" s="54" t="str">
        <f t="shared" si="95"/>
        <v>ne</v>
      </c>
      <c r="BQ391" s="54" t="str">
        <f t="shared" ref="BQ391:BQ454" si="96">IF(BL391&gt;0,"taip","ne")</f>
        <v>ne</v>
      </c>
      <c r="BR391" s="54" t="str">
        <f t="shared" ref="BR391:BR454" si="97">IF(BM391&gt;0,"taip","ne")</f>
        <v>ne</v>
      </c>
      <c r="BS391" s="54" t="str">
        <f t="shared" si="88"/>
        <v>ne</v>
      </c>
    </row>
    <row r="392" spans="2:71" x14ac:dyDescent="0.2">
      <c r="B392" s="54" t="e">
        <f>VLOOKUP(E392,'VPS1'!$J$10:$J$29,1,FALSE)</f>
        <v>#N/A</v>
      </c>
      <c r="C392" s="131" t="str">
        <f t="shared" si="89"/>
        <v/>
      </c>
      <c r="D392" s="132"/>
      <c r="E392" s="132"/>
      <c r="F392" s="55"/>
      <c r="G392" s="132"/>
      <c r="H392" s="132"/>
      <c r="I392" s="132"/>
      <c r="J392" s="132"/>
      <c r="K392" s="132"/>
      <c r="L392" s="133"/>
      <c r="M392" s="134"/>
      <c r="N392" s="132"/>
      <c r="O392" s="132"/>
      <c r="P392" s="134" t="str">
        <f t="shared" si="90"/>
        <v>nepildyti</v>
      </c>
      <c r="Q392" s="135" t="str">
        <f t="shared" si="90"/>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84"/>
        <v>0</v>
      </c>
      <c r="BH392" s="54">
        <f t="shared" si="91"/>
        <v>0</v>
      </c>
      <c r="BI392" s="54">
        <f t="shared" si="85"/>
        <v>0</v>
      </c>
      <c r="BJ392" s="54">
        <f t="shared" si="86"/>
        <v>0</v>
      </c>
      <c r="BK392" s="54">
        <f t="shared" si="87"/>
        <v>0</v>
      </c>
      <c r="BL392" s="54">
        <f t="shared" si="92"/>
        <v>0</v>
      </c>
      <c r="BM392" s="54">
        <f t="shared" si="93"/>
        <v>0</v>
      </c>
      <c r="BN392" s="54" t="str">
        <f t="shared" si="94"/>
        <v>ne</v>
      </c>
      <c r="BO392" s="54" t="str">
        <f t="shared" si="95"/>
        <v>ne</v>
      </c>
      <c r="BP392" s="54" t="str">
        <f t="shared" si="95"/>
        <v>ne</v>
      </c>
      <c r="BQ392" s="54" t="str">
        <f t="shared" si="96"/>
        <v>ne</v>
      </c>
      <c r="BR392" s="54" t="str">
        <f t="shared" si="97"/>
        <v>ne</v>
      </c>
      <c r="BS392" s="54" t="str">
        <f t="shared" si="88"/>
        <v>ne</v>
      </c>
    </row>
    <row r="393" spans="2:71" x14ac:dyDescent="0.2">
      <c r="B393" s="54" t="e">
        <f>VLOOKUP(E393,'VPS1'!$J$10:$J$29,1,FALSE)</f>
        <v>#N/A</v>
      </c>
      <c r="C393" s="131" t="str">
        <f t="shared" si="89"/>
        <v/>
      </c>
      <c r="D393" s="132"/>
      <c r="E393" s="132"/>
      <c r="F393" s="55"/>
      <c r="G393" s="132"/>
      <c r="H393" s="132"/>
      <c r="I393" s="132"/>
      <c r="J393" s="132"/>
      <c r="K393" s="132"/>
      <c r="L393" s="133"/>
      <c r="M393" s="134"/>
      <c r="N393" s="132"/>
      <c r="O393" s="132"/>
      <c r="P393" s="134" t="str">
        <f t="shared" si="90"/>
        <v>nepildyti</v>
      </c>
      <c r="Q393" s="135" t="str">
        <f t="shared" si="90"/>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84"/>
        <v>0</v>
      </c>
      <c r="BH393" s="54">
        <f t="shared" si="91"/>
        <v>0</v>
      </c>
      <c r="BI393" s="54">
        <f t="shared" si="85"/>
        <v>0</v>
      </c>
      <c r="BJ393" s="54">
        <f t="shared" si="86"/>
        <v>0</v>
      </c>
      <c r="BK393" s="54">
        <f t="shared" si="87"/>
        <v>0</v>
      </c>
      <c r="BL393" s="54">
        <f t="shared" si="92"/>
        <v>0</v>
      </c>
      <c r="BM393" s="54">
        <f t="shared" si="93"/>
        <v>0</v>
      </c>
      <c r="BN393" s="54" t="str">
        <f t="shared" si="94"/>
        <v>ne</v>
      </c>
      <c r="BO393" s="54" t="str">
        <f t="shared" si="95"/>
        <v>ne</v>
      </c>
      <c r="BP393" s="54" t="str">
        <f t="shared" si="95"/>
        <v>ne</v>
      </c>
      <c r="BQ393" s="54" t="str">
        <f t="shared" si="96"/>
        <v>ne</v>
      </c>
      <c r="BR393" s="54" t="str">
        <f t="shared" si="97"/>
        <v>ne</v>
      </c>
      <c r="BS393" s="54" t="str">
        <f t="shared" si="88"/>
        <v>ne</v>
      </c>
    </row>
    <row r="394" spans="2:71" x14ac:dyDescent="0.2">
      <c r="B394" s="54" t="e">
        <f>VLOOKUP(E394,'VPS1'!$J$10:$J$29,1,FALSE)</f>
        <v>#N/A</v>
      </c>
      <c r="C394" s="131" t="str">
        <f t="shared" si="89"/>
        <v/>
      </c>
      <c r="D394" s="132"/>
      <c r="E394" s="132"/>
      <c r="F394" s="55"/>
      <c r="G394" s="132"/>
      <c r="H394" s="132"/>
      <c r="I394" s="132"/>
      <c r="J394" s="132"/>
      <c r="K394" s="132"/>
      <c r="L394" s="133"/>
      <c r="M394" s="134"/>
      <c r="N394" s="132"/>
      <c r="O394" s="132"/>
      <c r="P394" s="134" t="str">
        <f t="shared" si="90"/>
        <v>nepildyti</v>
      </c>
      <c r="Q394" s="135" t="str">
        <f t="shared" si="90"/>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84"/>
        <v>0</v>
      </c>
      <c r="BH394" s="54">
        <f t="shared" si="91"/>
        <v>0</v>
      </c>
      <c r="BI394" s="54">
        <f t="shared" si="85"/>
        <v>0</v>
      </c>
      <c r="BJ394" s="54">
        <f t="shared" si="86"/>
        <v>0</v>
      </c>
      <c r="BK394" s="54">
        <f t="shared" si="87"/>
        <v>0</v>
      </c>
      <c r="BL394" s="54">
        <f t="shared" si="92"/>
        <v>0</v>
      </c>
      <c r="BM394" s="54">
        <f t="shared" si="93"/>
        <v>0</v>
      </c>
      <c r="BN394" s="54" t="str">
        <f t="shared" si="94"/>
        <v>ne</v>
      </c>
      <c r="BO394" s="54" t="str">
        <f t="shared" si="95"/>
        <v>ne</v>
      </c>
      <c r="BP394" s="54" t="str">
        <f t="shared" si="95"/>
        <v>ne</v>
      </c>
      <c r="BQ394" s="54" t="str">
        <f t="shared" si="96"/>
        <v>ne</v>
      </c>
      <c r="BR394" s="54" t="str">
        <f t="shared" si="97"/>
        <v>ne</v>
      </c>
      <c r="BS394" s="54" t="str">
        <f t="shared" si="88"/>
        <v>ne</v>
      </c>
    </row>
    <row r="395" spans="2:71" x14ac:dyDescent="0.2">
      <c r="B395" s="54" t="e">
        <f>VLOOKUP(E395,'VPS1'!$J$10:$J$29,1,FALSE)</f>
        <v>#N/A</v>
      </c>
      <c r="C395" s="131" t="str">
        <f t="shared" si="89"/>
        <v/>
      </c>
      <c r="D395" s="132"/>
      <c r="E395" s="132"/>
      <c r="F395" s="55"/>
      <c r="G395" s="132"/>
      <c r="H395" s="132"/>
      <c r="I395" s="132"/>
      <c r="J395" s="132"/>
      <c r="K395" s="132"/>
      <c r="L395" s="133"/>
      <c r="M395" s="134"/>
      <c r="N395" s="132"/>
      <c r="O395" s="132"/>
      <c r="P395" s="134" t="str">
        <f t="shared" si="90"/>
        <v>nepildyti</v>
      </c>
      <c r="Q395" s="135" t="str">
        <f t="shared" si="90"/>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si="84"/>
        <v>0</v>
      </c>
      <c r="BH395" s="54">
        <f t="shared" si="91"/>
        <v>0</v>
      </c>
      <c r="BI395" s="54">
        <f t="shared" si="85"/>
        <v>0</v>
      </c>
      <c r="BJ395" s="54">
        <f t="shared" si="86"/>
        <v>0</v>
      </c>
      <c r="BK395" s="54">
        <f t="shared" si="87"/>
        <v>0</v>
      </c>
      <c r="BL395" s="54">
        <f t="shared" si="92"/>
        <v>0</v>
      </c>
      <c r="BM395" s="54">
        <f t="shared" si="93"/>
        <v>0</v>
      </c>
      <c r="BN395" s="54" t="str">
        <f t="shared" si="94"/>
        <v>ne</v>
      </c>
      <c r="BO395" s="54" t="str">
        <f t="shared" si="95"/>
        <v>ne</v>
      </c>
      <c r="BP395" s="54" t="str">
        <f t="shared" si="95"/>
        <v>ne</v>
      </c>
      <c r="BQ395" s="54" t="str">
        <f t="shared" si="96"/>
        <v>ne</v>
      </c>
      <c r="BR395" s="54" t="str">
        <f t="shared" si="97"/>
        <v>ne</v>
      </c>
      <c r="BS395" s="54" t="str">
        <f t="shared" si="88"/>
        <v>ne</v>
      </c>
    </row>
    <row r="396" spans="2:71" x14ac:dyDescent="0.2">
      <c r="B396" s="54" t="e">
        <f>VLOOKUP(E396,'VPS1'!$J$10:$J$29,1,FALSE)</f>
        <v>#N/A</v>
      </c>
      <c r="C396" s="131" t="str">
        <f t="shared" si="89"/>
        <v/>
      </c>
      <c r="D396" s="132"/>
      <c r="E396" s="132"/>
      <c r="F396" s="55"/>
      <c r="G396" s="132"/>
      <c r="H396" s="132"/>
      <c r="I396" s="132"/>
      <c r="J396" s="132"/>
      <c r="K396" s="132"/>
      <c r="L396" s="133"/>
      <c r="M396" s="134"/>
      <c r="N396" s="132"/>
      <c r="O396" s="132"/>
      <c r="P396" s="134" t="str">
        <f t="shared" si="90"/>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si="91"/>
        <v>0</v>
      </c>
      <c r="BI396" s="54">
        <f t="shared" si="85"/>
        <v>0</v>
      </c>
      <c r="BJ396" s="54">
        <f t="shared" si="86"/>
        <v>0</v>
      </c>
      <c r="BK396" s="54">
        <f t="shared" si="87"/>
        <v>0</v>
      </c>
      <c r="BL396" s="54">
        <f t="shared" si="92"/>
        <v>0</v>
      </c>
      <c r="BM396" s="54">
        <f t="shared" si="93"/>
        <v>0</v>
      </c>
      <c r="BN396" s="54" t="str">
        <f t="shared" si="94"/>
        <v>ne</v>
      </c>
      <c r="BO396" s="54" t="str">
        <f t="shared" si="95"/>
        <v>ne</v>
      </c>
      <c r="BP396" s="54" t="str">
        <f t="shared" si="95"/>
        <v>ne</v>
      </c>
      <c r="BQ396" s="54" t="str">
        <f t="shared" si="96"/>
        <v>ne</v>
      </c>
      <c r="BR396" s="54" t="str">
        <f t="shared" si="97"/>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ref="BG454:BG517" si="98">IF($F454&gt;0,YEAR($F454),)</f>
        <v>0</v>
      </c>
      <c r="BH454" s="54">
        <f t="shared" si="91"/>
        <v>0</v>
      </c>
      <c r="BI454" s="54">
        <f t="shared" ref="BI454:BI517" si="99">IF($AH454&gt;0,YEAR($AH454),)</f>
        <v>0</v>
      </c>
      <c r="BJ454" s="54">
        <f t="shared" ref="BJ454:BJ517" si="100">IF($AI454&gt;0,YEAR($AI454),)</f>
        <v>0</v>
      </c>
      <c r="BK454" s="54">
        <f t="shared" ref="BK454:BK517" si="101">IF($AJ454&gt;0,YEAR($AJ454),)</f>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ref="BS454:BS517" si="102">IF(BK454&gt;0,"taip","ne")</f>
        <v>ne</v>
      </c>
    </row>
    <row r="455" spans="2:71" x14ac:dyDescent="0.2">
      <c r="B455" s="54" t="e">
        <f>VLOOKUP(E455,'VPS1'!$J$10:$J$29,1,FALSE)</f>
        <v>#N/A</v>
      </c>
      <c r="C455" s="131" t="str">
        <f t="shared" ref="C455:C518" si="103">LEFT(E455,4)</f>
        <v/>
      </c>
      <c r="D455" s="132"/>
      <c r="E455" s="132"/>
      <c r="F455" s="55"/>
      <c r="G455" s="132"/>
      <c r="H455" s="132"/>
      <c r="I455" s="132"/>
      <c r="J455" s="132"/>
      <c r="K455" s="132"/>
      <c r="L455" s="133"/>
      <c r="M455" s="134"/>
      <c r="N455" s="132"/>
      <c r="O455" s="132"/>
      <c r="P455" s="134" t="str">
        <f t="shared" ref="P455:Q518" si="104">IF($N455="fizinis asmuo","užpildykite","nepildyti")</f>
        <v>nepildyti</v>
      </c>
      <c r="Q455" s="135" t="str">
        <f t="shared" si="104"/>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98"/>
        <v>0</v>
      </c>
      <c r="BH455" s="54">
        <f t="shared" ref="BH455:BH518" si="105">IF($AF455&gt;0,YEAR($AF455),)</f>
        <v>0</v>
      </c>
      <c r="BI455" s="54">
        <f t="shared" si="99"/>
        <v>0</v>
      </c>
      <c r="BJ455" s="54">
        <f t="shared" si="100"/>
        <v>0</v>
      </c>
      <c r="BK455" s="54">
        <f t="shared" si="101"/>
        <v>0</v>
      </c>
      <c r="BL455" s="54">
        <f t="shared" ref="BL455:BL518" si="106">IF($AK455&gt;0,$AK455,)</f>
        <v>0</v>
      </c>
      <c r="BM455" s="54">
        <f t="shared" ref="BM455:BM518" si="107">IF($AL455&gt;0,$AL455,)</f>
        <v>0</v>
      </c>
      <c r="BN455" s="54" t="str">
        <f t="shared" ref="BN455:BN518" si="108">IF(BH455&gt;0,"taip","ne")</f>
        <v>ne</v>
      </c>
      <c r="BO455" s="54" t="str">
        <f t="shared" ref="BO455:BP518" si="109">IF(BI455&gt;0,"taip","ne")</f>
        <v>ne</v>
      </c>
      <c r="BP455" s="54" t="str">
        <f t="shared" si="109"/>
        <v>ne</v>
      </c>
      <c r="BQ455" s="54" t="str">
        <f t="shared" ref="BQ455:BQ518" si="110">IF(BL455&gt;0,"taip","ne")</f>
        <v>ne</v>
      </c>
      <c r="BR455" s="54" t="str">
        <f t="shared" ref="BR455:BR518" si="111">IF(BM455&gt;0,"taip","ne")</f>
        <v>ne</v>
      </c>
      <c r="BS455" s="54" t="str">
        <f t="shared" si="102"/>
        <v>ne</v>
      </c>
    </row>
    <row r="456" spans="2:71" x14ac:dyDescent="0.2">
      <c r="B456" s="54" t="e">
        <f>VLOOKUP(E456,'VPS1'!$J$10:$J$29,1,FALSE)</f>
        <v>#N/A</v>
      </c>
      <c r="C456" s="131" t="str">
        <f t="shared" si="103"/>
        <v/>
      </c>
      <c r="D456" s="132"/>
      <c r="E456" s="132"/>
      <c r="F456" s="55"/>
      <c r="G456" s="132"/>
      <c r="H456" s="132"/>
      <c r="I456" s="132"/>
      <c r="J456" s="132"/>
      <c r="K456" s="132"/>
      <c r="L456" s="133"/>
      <c r="M456" s="134"/>
      <c r="N456" s="132"/>
      <c r="O456" s="132"/>
      <c r="P456" s="134" t="str">
        <f t="shared" si="104"/>
        <v>nepildyti</v>
      </c>
      <c r="Q456" s="135" t="str">
        <f t="shared" si="104"/>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98"/>
        <v>0</v>
      </c>
      <c r="BH456" s="54">
        <f t="shared" si="105"/>
        <v>0</v>
      </c>
      <c r="BI456" s="54">
        <f t="shared" si="99"/>
        <v>0</v>
      </c>
      <c r="BJ456" s="54">
        <f t="shared" si="100"/>
        <v>0</v>
      </c>
      <c r="BK456" s="54">
        <f t="shared" si="101"/>
        <v>0</v>
      </c>
      <c r="BL456" s="54">
        <f t="shared" si="106"/>
        <v>0</v>
      </c>
      <c r="BM456" s="54">
        <f t="shared" si="107"/>
        <v>0</v>
      </c>
      <c r="BN456" s="54" t="str">
        <f t="shared" si="108"/>
        <v>ne</v>
      </c>
      <c r="BO456" s="54" t="str">
        <f t="shared" si="109"/>
        <v>ne</v>
      </c>
      <c r="BP456" s="54" t="str">
        <f t="shared" si="109"/>
        <v>ne</v>
      </c>
      <c r="BQ456" s="54" t="str">
        <f t="shared" si="110"/>
        <v>ne</v>
      </c>
      <c r="BR456" s="54" t="str">
        <f t="shared" si="111"/>
        <v>ne</v>
      </c>
      <c r="BS456" s="54" t="str">
        <f t="shared" si="102"/>
        <v>ne</v>
      </c>
    </row>
    <row r="457" spans="2:71" x14ac:dyDescent="0.2">
      <c r="B457" s="54" t="e">
        <f>VLOOKUP(E457,'VPS1'!$J$10:$J$29,1,FALSE)</f>
        <v>#N/A</v>
      </c>
      <c r="C457" s="131" t="str">
        <f t="shared" si="103"/>
        <v/>
      </c>
      <c r="D457" s="132"/>
      <c r="E457" s="132"/>
      <c r="F457" s="55"/>
      <c r="G457" s="132"/>
      <c r="H457" s="132"/>
      <c r="I457" s="132"/>
      <c r="J457" s="132"/>
      <c r="K457" s="132"/>
      <c r="L457" s="133"/>
      <c r="M457" s="134"/>
      <c r="N457" s="132"/>
      <c r="O457" s="132"/>
      <c r="P457" s="134" t="str">
        <f t="shared" si="104"/>
        <v>nepildyti</v>
      </c>
      <c r="Q457" s="135" t="str">
        <f t="shared" si="104"/>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98"/>
        <v>0</v>
      </c>
      <c r="BH457" s="54">
        <f t="shared" si="105"/>
        <v>0</v>
      </c>
      <c r="BI457" s="54">
        <f t="shared" si="99"/>
        <v>0</v>
      </c>
      <c r="BJ457" s="54">
        <f t="shared" si="100"/>
        <v>0</v>
      </c>
      <c r="BK457" s="54">
        <f t="shared" si="101"/>
        <v>0</v>
      </c>
      <c r="BL457" s="54">
        <f t="shared" si="106"/>
        <v>0</v>
      </c>
      <c r="BM457" s="54">
        <f t="shared" si="107"/>
        <v>0</v>
      </c>
      <c r="BN457" s="54" t="str">
        <f t="shared" si="108"/>
        <v>ne</v>
      </c>
      <c r="BO457" s="54" t="str">
        <f t="shared" si="109"/>
        <v>ne</v>
      </c>
      <c r="BP457" s="54" t="str">
        <f t="shared" si="109"/>
        <v>ne</v>
      </c>
      <c r="BQ457" s="54" t="str">
        <f t="shared" si="110"/>
        <v>ne</v>
      </c>
      <c r="BR457" s="54" t="str">
        <f t="shared" si="111"/>
        <v>ne</v>
      </c>
      <c r="BS457" s="54" t="str">
        <f t="shared" si="102"/>
        <v>ne</v>
      </c>
    </row>
    <row r="458" spans="2:71" x14ac:dyDescent="0.2">
      <c r="B458" s="54" t="e">
        <f>VLOOKUP(E458,'VPS1'!$J$10:$J$29,1,FALSE)</f>
        <v>#N/A</v>
      </c>
      <c r="C458" s="131" t="str">
        <f t="shared" si="103"/>
        <v/>
      </c>
      <c r="D458" s="132"/>
      <c r="E458" s="132"/>
      <c r="F458" s="55"/>
      <c r="G458" s="132"/>
      <c r="H458" s="132"/>
      <c r="I458" s="132"/>
      <c r="J458" s="132"/>
      <c r="K458" s="132"/>
      <c r="L458" s="133"/>
      <c r="M458" s="134"/>
      <c r="N458" s="132"/>
      <c r="O458" s="132"/>
      <c r="P458" s="134" t="str">
        <f t="shared" si="104"/>
        <v>nepildyti</v>
      </c>
      <c r="Q458" s="135" t="str">
        <f t="shared" si="104"/>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98"/>
        <v>0</v>
      </c>
      <c r="BH458" s="54">
        <f t="shared" si="105"/>
        <v>0</v>
      </c>
      <c r="BI458" s="54">
        <f t="shared" si="99"/>
        <v>0</v>
      </c>
      <c r="BJ458" s="54">
        <f t="shared" si="100"/>
        <v>0</v>
      </c>
      <c r="BK458" s="54">
        <f t="shared" si="101"/>
        <v>0</v>
      </c>
      <c r="BL458" s="54">
        <f t="shared" si="106"/>
        <v>0</v>
      </c>
      <c r="BM458" s="54">
        <f t="shared" si="107"/>
        <v>0</v>
      </c>
      <c r="BN458" s="54" t="str">
        <f t="shared" si="108"/>
        <v>ne</v>
      </c>
      <c r="BO458" s="54" t="str">
        <f t="shared" si="109"/>
        <v>ne</v>
      </c>
      <c r="BP458" s="54" t="str">
        <f t="shared" si="109"/>
        <v>ne</v>
      </c>
      <c r="BQ458" s="54" t="str">
        <f t="shared" si="110"/>
        <v>ne</v>
      </c>
      <c r="BR458" s="54" t="str">
        <f t="shared" si="111"/>
        <v>ne</v>
      </c>
      <c r="BS458" s="54" t="str">
        <f t="shared" si="102"/>
        <v>ne</v>
      </c>
    </row>
    <row r="459" spans="2:71" x14ac:dyDescent="0.2">
      <c r="B459" s="54" t="e">
        <f>VLOOKUP(E459,'VPS1'!$J$10:$J$29,1,FALSE)</f>
        <v>#N/A</v>
      </c>
      <c r="C459" s="131" t="str">
        <f t="shared" si="103"/>
        <v/>
      </c>
      <c r="D459" s="132"/>
      <c r="E459" s="132"/>
      <c r="F459" s="55"/>
      <c r="G459" s="132"/>
      <c r="H459" s="132"/>
      <c r="I459" s="132"/>
      <c r="J459" s="132"/>
      <c r="K459" s="132"/>
      <c r="L459" s="133"/>
      <c r="M459" s="134"/>
      <c r="N459" s="132"/>
      <c r="O459" s="132"/>
      <c r="P459" s="134" t="str">
        <f t="shared" si="104"/>
        <v>nepildyti</v>
      </c>
      <c r="Q459" s="135" t="str">
        <f t="shared" si="104"/>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si="98"/>
        <v>0</v>
      </c>
      <c r="BH459" s="54">
        <f t="shared" si="105"/>
        <v>0</v>
      </c>
      <c r="BI459" s="54">
        <f t="shared" si="99"/>
        <v>0</v>
      </c>
      <c r="BJ459" s="54">
        <f t="shared" si="100"/>
        <v>0</v>
      </c>
      <c r="BK459" s="54">
        <f t="shared" si="101"/>
        <v>0</v>
      </c>
      <c r="BL459" s="54">
        <f t="shared" si="106"/>
        <v>0</v>
      </c>
      <c r="BM459" s="54">
        <f t="shared" si="107"/>
        <v>0</v>
      </c>
      <c r="BN459" s="54" t="str">
        <f t="shared" si="108"/>
        <v>ne</v>
      </c>
      <c r="BO459" s="54" t="str">
        <f t="shared" si="109"/>
        <v>ne</v>
      </c>
      <c r="BP459" s="54" t="str">
        <f t="shared" si="109"/>
        <v>ne</v>
      </c>
      <c r="BQ459" s="54" t="str">
        <f t="shared" si="110"/>
        <v>ne</v>
      </c>
      <c r="BR459" s="54" t="str">
        <f t="shared" si="111"/>
        <v>ne</v>
      </c>
      <c r="BS459" s="54" t="str">
        <f t="shared" si="102"/>
        <v>ne</v>
      </c>
    </row>
    <row r="460" spans="2:71" x14ac:dyDescent="0.2">
      <c r="B460" s="54" t="e">
        <f>VLOOKUP(E460,'VPS1'!$J$10:$J$29,1,FALSE)</f>
        <v>#N/A</v>
      </c>
      <c r="C460" s="131" t="str">
        <f t="shared" si="103"/>
        <v/>
      </c>
      <c r="D460" s="132"/>
      <c r="E460" s="132"/>
      <c r="F460" s="55"/>
      <c r="G460" s="132"/>
      <c r="H460" s="132"/>
      <c r="I460" s="132"/>
      <c r="J460" s="132"/>
      <c r="K460" s="132"/>
      <c r="L460" s="133"/>
      <c r="M460" s="134"/>
      <c r="N460" s="132"/>
      <c r="O460" s="132"/>
      <c r="P460" s="134" t="str">
        <f t="shared" si="104"/>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si="105"/>
        <v>0</v>
      </c>
      <c r="BI460" s="54">
        <f t="shared" si="99"/>
        <v>0</v>
      </c>
      <c r="BJ460" s="54">
        <f t="shared" si="100"/>
        <v>0</v>
      </c>
      <c r="BK460" s="54">
        <f t="shared" si="101"/>
        <v>0</v>
      </c>
      <c r="BL460" s="54">
        <f t="shared" si="106"/>
        <v>0</v>
      </c>
      <c r="BM460" s="54">
        <f t="shared" si="107"/>
        <v>0</v>
      </c>
      <c r="BN460" s="54" t="str">
        <f t="shared" si="108"/>
        <v>ne</v>
      </c>
      <c r="BO460" s="54" t="str">
        <f t="shared" si="109"/>
        <v>ne</v>
      </c>
      <c r="BP460" s="54" t="str">
        <f t="shared" si="109"/>
        <v>ne</v>
      </c>
      <c r="BQ460" s="54" t="str">
        <f t="shared" si="110"/>
        <v>ne</v>
      </c>
      <c r="BR460" s="54" t="str">
        <f t="shared" si="111"/>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ref="BG518:BG581" si="112">IF($F518&gt;0,YEAR($F518),)</f>
        <v>0</v>
      </c>
      <c r="BH518" s="54">
        <f t="shared" si="105"/>
        <v>0</v>
      </c>
      <c r="BI518" s="54">
        <f t="shared" ref="BI518:BI581" si="113">IF($AH518&gt;0,YEAR($AH518),)</f>
        <v>0</v>
      </c>
      <c r="BJ518" s="54">
        <f t="shared" ref="BJ518:BJ581" si="114">IF($AI518&gt;0,YEAR($AI518),)</f>
        <v>0</v>
      </c>
      <c r="BK518" s="54">
        <f t="shared" ref="BK518:BK581" si="115">IF($AJ518&gt;0,YEAR($AJ518),)</f>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ref="BS518:BS581" si="116">IF(BK518&gt;0,"taip","ne")</f>
        <v>ne</v>
      </c>
    </row>
    <row r="519" spans="2:71" x14ac:dyDescent="0.2">
      <c r="B519" s="54" t="e">
        <f>VLOOKUP(E519,'VPS1'!$J$10:$J$29,1,FALSE)</f>
        <v>#N/A</v>
      </c>
      <c r="C519" s="131" t="str">
        <f t="shared" ref="C519:C582" si="117">LEFT(E519,4)</f>
        <v/>
      </c>
      <c r="D519" s="132"/>
      <c r="E519" s="132"/>
      <c r="F519" s="55"/>
      <c r="G519" s="132"/>
      <c r="H519" s="132"/>
      <c r="I519" s="132"/>
      <c r="J519" s="132"/>
      <c r="K519" s="132"/>
      <c r="L519" s="133"/>
      <c r="M519" s="134"/>
      <c r="N519" s="132"/>
      <c r="O519" s="132"/>
      <c r="P519" s="134" t="str">
        <f t="shared" ref="P519:Q582" si="118">IF($N519="fizinis asmuo","užpildykite","nepildyti")</f>
        <v>nepildyti</v>
      </c>
      <c r="Q519" s="135" t="str">
        <f t="shared" si="118"/>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112"/>
        <v>0</v>
      </c>
      <c r="BH519" s="54">
        <f t="shared" ref="BH519:BH582" si="119">IF($AF519&gt;0,YEAR($AF519),)</f>
        <v>0</v>
      </c>
      <c r="BI519" s="54">
        <f t="shared" si="113"/>
        <v>0</v>
      </c>
      <c r="BJ519" s="54">
        <f t="shared" si="114"/>
        <v>0</v>
      </c>
      <c r="BK519" s="54">
        <f t="shared" si="115"/>
        <v>0</v>
      </c>
      <c r="BL519" s="54">
        <f t="shared" ref="BL519:BL582" si="120">IF($AK519&gt;0,$AK519,)</f>
        <v>0</v>
      </c>
      <c r="BM519" s="54">
        <f t="shared" ref="BM519:BM582" si="121">IF($AL519&gt;0,$AL519,)</f>
        <v>0</v>
      </c>
      <c r="BN519" s="54" t="str">
        <f t="shared" ref="BN519:BN582" si="122">IF(BH519&gt;0,"taip","ne")</f>
        <v>ne</v>
      </c>
      <c r="BO519" s="54" t="str">
        <f t="shared" ref="BO519:BP582" si="123">IF(BI519&gt;0,"taip","ne")</f>
        <v>ne</v>
      </c>
      <c r="BP519" s="54" t="str">
        <f t="shared" si="123"/>
        <v>ne</v>
      </c>
      <c r="BQ519" s="54" t="str">
        <f t="shared" ref="BQ519:BQ582" si="124">IF(BL519&gt;0,"taip","ne")</f>
        <v>ne</v>
      </c>
      <c r="BR519" s="54" t="str">
        <f t="shared" ref="BR519:BR582" si="125">IF(BM519&gt;0,"taip","ne")</f>
        <v>ne</v>
      </c>
      <c r="BS519" s="54" t="str">
        <f t="shared" si="116"/>
        <v>ne</v>
      </c>
    </row>
    <row r="520" spans="2:71" x14ac:dyDescent="0.2">
      <c r="B520" s="54" t="e">
        <f>VLOOKUP(E520,'VPS1'!$J$10:$J$29,1,FALSE)</f>
        <v>#N/A</v>
      </c>
      <c r="C520" s="131" t="str">
        <f t="shared" si="117"/>
        <v/>
      </c>
      <c r="D520" s="132"/>
      <c r="E520" s="132"/>
      <c r="F520" s="55"/>
      <c r="G520" s="132"/>
      <c r="H520" s="132"/>
      <c r="I520" s="132"/>
      <c r="J520" s="132"/>
      <c r="K520" s="132"/>
      <c r="L520" s="133"/>
      <c r="M520" s="134"/>
      <c r="N520" s="132"/>
      <c r="O520" s="132"/>
      <c r="P520" s="134" t="str">
        <f t="shared" si="118"/>
        <v>nepildyti</v>
      </c>
      <c r="Q520" s="135" t="str">
        <f t="shared" si="118"/>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112"/>
        <v>0</v>
      </c>
      <c r="BH520" s="54">
        <f t="shared" si="119"/>
        <v>0</v>
      </c>
      <c r="BI520" s="54">
        <f t="shared" si="113"/>
        <v>0</v>
      </c>
      <c r="BJ520" s="54">
        <f t="shared" si="114"/>
        <v>0</v>
      </c>
      <c r="BK520" s="54">
        <f t="shared" si="115"/>
        <v>0</v>
      </c>
      <c r="BL520" s="54">
        <f t="shared" si="120"/>
        <v>0</v>
      </c>
      <c r="BM520" s="54">
        <f t="shared" si="121"/>
        <v>0</v>
      </c>
      <c r="BN520" s="54" t="str">
        <f t="shared" si="122"/>
        <v>ne</v>
      </c>
      <c r="BO520" s="54" t="str">
        <f t="shared" si="123"/>
        <v>ne</v>
      </c>
      <c r="BP520" s="54" t="str">
        <f t="shared" si="123"/>
        <v>ne</v>
      </c>
      <c r="BQ520" s="54" t="str">
        <f t="shared" si="124"/>
        <v>ne</v>
      </c>
      <c r="BR520" s="54" t="str">
        <f t="shared" si="125"/>
        <v>ne</v>
      </c>
      <c r="BS520" s="54" t="str">
        <f t="shared" si="116"/>
        <v>ne</v>
      </c>
    </row>
    <row r="521" spans="2:71" x14ac:dyDescent="0.2">
      <c r="B521" s="54" t="e">
        <f>VLOOKUP(E521,'VPS1'!$J$10:$J$29,1,FALSE)</f>
        <v>#N/A</v>
      </c>
      <c r="C521" s="131" t="str">
        <f t="shared" si="117"/>
        <v/>
      </c>
      <c r="D521" s="132"/>
      <c r="E521" s="132"/>
      <c r="F521" s="55"/>
      <c r="G521" s="132"/>
      <c r="H521" s="132"/>
      <c r="I521" s="132"/>
      <c r="J521" s="132"/>
      <c r="K521" s="132"/>
      <c r="L521" s="133"/>
      <c r="M521" s="134"/>
      <c r="N521" s="132"/>
      <c r="O521" s="132"/>
      <c r="P521" s="134" t="str">
        <f t="shared" si="118"/>
        <v>nepildyti</v>
      </c>
      <c r="Q521" s="135" t="str">
        <f t="shared" si="118"/>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112"/>
        <v>0</v>
      </c>
      <c r="BH521" s="54">
        <f t="shared" si="119"/>
        <v>0</v>
      </c>
      <c r="BI521" s="54">
        <f t="shared" si="113"/>
        <v>0</v>
      </c>
      <c r="BJ521" s="54">
        <f t="shared" si="114"/>
        <v>0</v>
      </c>
      <c r="BK521" s="54">
        <f t="shared" si="115"/>
        <v>0</v>
      </c>
      <c r="BL521" s="54">
        <f t="shared" si="120"/>
        <v>0</v>
      </c>
      <c r="BM521" s="54">
        <f t="shared" si="121"/>
        <v>0</v>
      </c>
      <c r="BN521" s="54" t="str">
        <f t="shared" si="122"/>
        <v>ne</v>
      </c>
      <c r="BO521" s="54" t="str">
        <f t="shared" si="123"/>
        <v>ne</v>
      </c>
      <c r="BP521" s="54" t="str">
        <f t="shared" si="123"/>
        <v>ne</v>
      </c>
      <c r="BQ521" s="54" t="str">
        <f t="shared" si="124"/>
        <v>ne</v>
      </c>
      <c r="BR521" s="54" t="str">
        <f t="shared" si="125"/>
        <v>ne</v>
      </c>
      <c r="BS521" s="54" t="str">
        <f t="shared" si="116"/>
        <v>ne</v>
      </c>
    </row>
    <row r="522" spans="2:71" x14ac:dyDescent="0.2">
      <c r="B522" s="54" t="e">
        <f>VLOOKUP(E522,'VPS1'!$J$10:$J$29,1,FALSE)</f>
        <v>#N/A</v>
      </c>
      <c r="C522" s="131" t="str">
        <f t="shared" si="117"/>
        <v/>
      </c>
      <c r="D522" s="132"/>
      <c r="E522" s="132"/>
      <c r="F522" s="55"/>
      <c r="G522" s="132"/>
      <c r="H522" s="132"/>
      <c r="I522" s="132"/>
      <c r="J522" s="132"/>
      <c r="K522" s="132"/>
      <c r="L522" s="133"/>
      <c r="M522" s="134"/>
      <c r="N522" s="132"/>
      <c r="O522" s="132"/>
      <c r="P522" s="134" t="str">
        <f t="shared" si="118"/>
        <v>nepildyti</v>
      </c>
      <c r="Q522" s="135" t="str">
        <f t="shared" si="118"/>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112"/>
        <v>0</v>
      </c>
      <c r="BH522" s="54">
        <f t="shared" si="119"/>
        <v>0</v>
      </c>
      <c r="BI522" s="54">
        <f t="shared" si="113"/>
        <v>0</v>
      </c>
      <c r="BJ522" s="54">
        <f t="shared" si="114"/>
        <v>0</v>
      </c>
      <c r="BK522" s="54">
        <f t="shared" si="115"/>
        <v>0</v>
      </c>
      <c r="BL522" s="54">
        <f t="shared" si="120"/>
        <v>0</v>
      </c>
      <c r="BM522" s="54">
        <f t="shared" si="121"/>
        <v>0</v>
      </c>
      <c r="BN522" s="54" t="str">
        <f t="shared" si="122"/>
        <v>ne</v>
      </c>
      <c r="BO522" s="54" t="str">
        <f t="shared" si="123"/>
        <v>ne</v>
      </c>
      <c r="BP522" s="54" t="str">
        <f t="shared" si="123"/>
        <v>ne</v>
      </c>
      <c r="BQ522" s="54" t="str">
        <f t="shared" si="124"/>
        <v>ne</v>
      </c>
      <c r="BR522" s="54" t="str">
        <f t="shared" si="125"/>
        <v>ne</v>
      </c>
      <c r="BS522" s="54" t="str">
        <f t="shared" si="116"/>
        <v>ne</v>
      </c>
    </row>
    <row r="523" spans="2:71" x14ac:dyDescent="0.2">
      <c r="B523" s="54" t="e">
        <f>VLOOKUP(E523,'VPS1'!$J$10:$J$29,1,FALSE)</f>
        <v>#N/A</v>
      </c>
      <c r="C523" s="131" t="str">
        <f t="shared" si="117"/>
        <v/>
      </c>
      <c r="D523" s="132"/>
      <c r="E523" s="132"/>
      <c r="F523" s="55"/>
      <c r="G523" s="132"/>
      <c r="H523" s="132"/>
      <c r="I523" s="132"/>
      <c r="J523" s="132"/>
      <c r="K523" s="132"/>
      <c r="L523" s="133"/>
      <c r="M523" s="134"/>
      <c r="N523" s="132"/>
      <c r="O523" s="132"/>
      <c r="P523" s="134" t="str">
        <f t="shared" si="118"/>
        <v>nepildyti</v>
      </c>
      <c r="Q523" s="135" t="str">
        <f t="shared" si="118"/>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si="112"/>
        <v>0</v>
      </c>
      <c r="BH523" s="54">
        <f t="shared" si="119"/>
        <v>0</v>
      </c>
      <c r="BI523" s="54">
        <f t="shared" si="113"/>
        <v>0</v>
      </c>
      <c r="BJ523" s="54">
        <f t="shared" si="114"/>
        <v>0</v>
      </c>
      <c r="BK523" s="54">
        <f t="shared" si="115"/>
        <v>0</v>
      </c>
      <c r="BL523" s="54">
        <f t="shared" si="120"/>
        <v>0</v>
      </c>
      <c r="BM523" s="54">
        <f t="shared" si="121"/>
        <v>0</v>
      </c>
      <c r="BN523" s="54" t="str">
        <f t="shared" si="122"/>
        <v>ne</v>
      </c>
      <c r="BO523" s="54" t="str">
        <f t="shared" si="123"/>
        <v>ne</v>
      </c>
      <c r="BP523" s="54" t="str">
        <f t="shared" si="123"/>
        <v>ne</v>
      </c>
      <c r="BQ523" s="54" t="str">
        <f t="shared" si="124"/>
        <v>ne</v>
      </c>
      <c r="BR523" s="54" t="str">
        <f t="shared" si="125"/>
        <v>ne</v>
      </c>
      <c r="BS523" s="54" t="str">
        <f t="shared" si="116"/>
        <v>ne</v>
      </c>
    </row>
    <row r="524" spans="2:71" x14ac:dyDescent="0.2">
      <c r="B524" s="54" t="e">
        <f>VLOOKUP(E524,'VPS1'!$J$10:$J$29,1,FALSE)</f>
        <v>#N/A</v>
      </c>
      <c r="C524" s="131" t="str">
        <f t="shared" si="117"/>
        <v/>
      </c>
      <c r="D524" s="132"/>
      <c r="E524" s="132"/>
      <c r="F524" s="55"/>
      <c r="G524" s="132"/>
      <c r="H524" s="132"/>
      <c r="I524" s="132"/>
      <c r="J524" s="132"/>
      <c r="K524" s="132"/>
      <c r="L524" s="133"/>
      <c r="M524" s="134"/>
      <c r="N524" s="132"/>
      <c r="O524" s="132"/>
      <c r="P524" s="134" t="str">
        <f t="shared" si="118"/>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si="119"/>
        <v>0</v>
      </c>
      <c r="BI524" s="54">
        <f t="shared" si="113"/>
        <v>0</v>
      </c>
      <c r="BJ524" s="54">
        <f t="shared" si="114"/>
        <v>0</v>
      </c>
      <c r="BK524" s="54">
        <f t="shared" si="115"/>
        <v>0</v>
      </c>
      <c r="BL524" s="54">
        <f t="shared" si="120"/>
        <v>0</v>
      </c>
      <c r="BM524" s="54">
        <f t="shared" si="121"/>
        <v>0</v>
      </c>
      <c r="BN524" s="54" t="str">
        <f t="shared" si="122"/>
        <v>ne</v>
      </c>
      <c r="BO524" s="54" t="str">
        <f t="shared" si="123"/>
        <v>ne</v>
      </c>
      <c r="BP524" s="54" t="str">
        <f t="shared" si="123"/>
        <v>ne</v>
      </c>
      <c r="BQ524" s="54" t="str">
        <f t="shared" si="124"/>
        <v>ne</v>
      </c>
      <c r="BR524" s="54" t="str">
        <f t="shared" si="125"/>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ref="BG582:BG645" si="126">IF($F582&gt;0,YEAR($F582),)</f>
        <v>0</v>
      </c>
      <c r="BH582" s="54">
        <f t="shared" si="119"/>
        <v>0</v>
      </c>
      <c r="BI582" s="54">
        <f t="shared" ref="BI582:BI645" si="127">IF($AH582&gt;0,YEAR($AH582),)</f>
        <v>0</v>
      </c>
      <c r="BJ582" s="54">
        <f t="shared" ref="BJ582:BJ645" si="128">IF($AI582&gt;0,YEAR($AI582),)</f>
        <v>0</v>
      </c>
      <c r="BK582" s="54">
        <f t="shared" ref="BK582:BK645" si="129">IF($AJ582&gt;0,YEAR($AJ582),)</f>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ref="BS582:BS645" si="130">IF(BK582&gt;0,"taip","ne")</f>
        <v>ne</v>
      </c>
    </row>
    <row r="583" spans="2:71" x14ac:dyDescent="0.2">
      <c r="B583" s="54" t="e">
        <f>VLOOKUP(E583,'VPS1'!$J$10:$J$29,1,FALSE)</f>
        <v>#N/A</v>
      </c>
      <c r="C583" s="131" t="str">
        <f t="shared" ref="C583:C646" si="131">LEFT(E583,4)</f>
        <v/>
      </c>
      <c r="D583" s="132"/>
      <c r="E583" s="132"/>
      <c r="F583" s="55"/>
      <c r="G583" s="132"/>
      <c r="H583" s="132"/>
      <c r="I583" s="132"/>
      <c r="J583" s="132"/>
      <c r="K583" s="132"/>
      <c r="L583" s="133"/>
      <c r="M583" s="134"/>
      <c r="N583" s="132"/>
      <c r="O583" s="132"/>
      <c r="P583" s="134" t="str">
        <f t="shared" ref="P583:Q646" si="132">IF($N583="fizinis asmuo","užpildykite","nepildyti")</f>
        <v>nepildyti</v>
      </c>
      <c r="Q583" s="135" t="str">
        <f t="shared" si="132"/>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26"/>
        <v>0</v>
      </c>
      <c r="BH583" s="54">
        <f t="shared" ref="BH583:BH646" si="133">IF($AF583&gt;0,YEAR($AF583),)</f>
        <v>0</v>
      </c>
      <c r="BI583" s="54">
        <f t="shared" si="127"/>
        <v>0</v>
      </c>
      <c r="BJ583" s="54">
        <f t="shared" si="128"/>
        <v>0</v>
      </c>
      <c r="BK583" s="54">
        <f t="shared" si="129"/>
        <v>0</v>
      </c>
      <c r="BL583" s="54">
        <f t="shared" ref="BL583:BL646" si="134">IF($AK583&gt;0,$AK583,)</f>
        <v>0</v>
      </c>
      <c r="BM583" s="54">
        <f t="shared" ref="BM583:BM646" si="135">IF($AL583&gt;0,$AL583,)</f>
        <v>0</v>
      </c>
      <c r="BN583" s="54" t="str">
        <f t="shared" ref="BN583:BN646" si="136">IF(BH583&gt;0,"taip","ne")</f>
        <v>ne</v>
      </c>
      <c r="BO583" s="54" t="str">
        <f t="shared" ref="BO583:BP646" si="137">IF(BI583&gt;0,"taip","ne")</f>
        <v>ne</v>
      </c>
      <c r="BP583" s="54" t="str">
        <f t="shared" si="137"/>
        <v>ne</v>
      </c>
      <c r="BQ583" s="54" t="str">
        <f t="shared" ref="BQ583:BQ646" si="138">IF(BL583&gt;0,"taip","ne")</f>
        <v>ne</v>
      </c>
      <c r="BR583" s="54" t="str">
        <f t="shared" ref="BR583:BR646" si="139">IF(BM583&gt;0,"taip","ne")</f>
        <v>ne</v>
      </c>
      <c r="BS583" s="54" t="str">
        <f t="shared" si="130"/>
        <v>ne</v>
      </c>
    </row>
    <row r="584" spans="2:71" x14ac:dyDescent="0.2">
      <c r="B584" s="54" t="e">
        <f>VLOOKUP(E584,'VPS1'!$J$10:$J$29,1,FALSE)</f>
        <v>#N/A</v>
      </c>
      <c r="C584" s="131" t="str">
        <f t="shared" si="131"/>
        <v/>
      </c>
      <c r="D584" s="132"/>
      <c r="E584" s="132"/>
      <c r="F584" s="55"/>
      <c r="G584" s="132"/>
      <c r="H584" s="132"/>
      <c r="I584" s="132"/>
      <c r="J584" s="132"/>
      <c r="K584" s="132"/>
      <c r="L584" s="133"/>
      <c r="M584" s="134"/>
      <c r="N584" s="132"/>
      <c r="O584" s="132"/>
      <c r="P584" s="134" t="str">
        <f t="shared" si="132"/>
        <v>nepildyti</v>
      </c>
      <c r="Q584" s="135" t="str">
        <f t="shared" si="132"/>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26"/>
        <v>0</v>
      </c>
      <c r="BH584" s="54">
        <f t="shared" si="133"/>
        <v>0</v>
      </c>
      <c r="BI584" s="54">
        <f t="shared" si="127"/>
        <v>0</v>
      </c>
      <c r="BJ584" s="54">
        <f t="shared" si="128"/>
        <v>0</v>
      </c>
      <c r="BK584" s="54">
        <f t="shared" si="129"/>
        <v>0</v>
      </c>
      <c r="BL584" s="54">
        <f t="shared" si="134"/>
        <v>0</v>
      </c>
      <c r="BM584" s="54">
        <f t="shared" si="135"/>
        <v>0</v>
      </c>
      <c r="BN584" s="54" t="str">
        <f t="shared" si="136"/>
        <v>ne</v>
      </c>
      <c r="BO584" s="54" t="str">
        <f t="shared" si="137"/>
        <v>ne</v>
      </c>
      <c r="BP584" s="54" t="str">
        <f t="shared" si="137"/>
        <v>ne</v>
      </c>
      <c r="BQ584" s="54" t="str">
        <f t="shared" si="138"/>
        <v>ne</v>
      </c>
      <c r="BR584" s="54" t="str">
        <f t="shared" si="139"/>
        <v>ne</v>
      </c>
      <c r="BS584" s="54" t="str">
        <f t="shared" si="130"/>
        <v>ne</v>
      </c>
    </row>
    <row r="585" spans="2:71" x14ac:dyDescent="0.2">
      <c r="B585" s="54" t="e">
        <f>VLOOKUP(E585,'VPS1'!$J$10:$J$29,1,FALSE)</f>
        <v>#N/A</v>
      </c>
      <c r="C585" s="131" t="str">
        <f t="shared" si="131"/>
        <v/>
      </c>
      <c r="D585" s="132"/>
      <c r="E585" s="132"/>
      <c r="F585" s="55"/>
      <c r="G585" s="132"/>
      <c r="H585" s="132"/>
      <c r="I585" s="132"/>
      <c r="J585" s="132"/>
      <c r="K585" s="132"/>
      <c r="L585" s="133"/>
      <c r="M585" s="134"/>
      <c r="N585" s="132"/>
      <c r="O585" s="132"/>
      <c r="P585" s="134" t="str">
        <f t="shared" si="132"/>
        <v>nepildyti</v>
      </c>
      <c r="Q585" s="135" t="str">
        <f t="shared" si="132"/>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26"/>
        <v>0</v>
      </c>
      <c r="BH585" s="54">
        <f t="shared" si="133"/>
        <v>0</v>
      </c>
      <c r="BI585" s="54">
        <f t="shared" si="127"/>
        <v>0</v>
      </c>
      <c r="BJ585" s="54">
        <f t="shared" si="128"/>
        <v>0</v>
      </c>
      <c r="BK585" s="54">
        <f t="shared" si="129"/>
        <v>0</v>
      </c>
      <c r="BL585" s="54">
        <f t="shared" si="134"/>
        <v>0</v>
      </c>
      <c r="BM585" s="54">
        <f t="shared" si="135"/>
        <v>0</v>
      </c>
      <c r="BN585" s="54" t="str">
        <f t="shared" si="136"/>
        <v>ne</v>
      </c>
      <c r="BO585" s="54" t="str">
        <f t="shared" si="137"/>
        <v>ne</v>
      </c>
      <c r="BP585" s="54" t="str">
        <f t="shared" si="137"/>
        <v>ne</v>
      </c>
      <c r="BQ585" s="54" t="str">
        <f t="shared" si="138"/>
        <v>ne</v>
      </c>
      <c r="BR585" s="54" t="str">
        <f t="shared" si="139"/>
        <v>ne</v>
      </c>
      <c r="BS585" s="54" t="str">
        <f t="shared" si="130"/>
        <v>ne</v>
      </c>
    </row>
    <row r="586" spans="2:71" x14ac:dyDescent="0.2">
      <c r="B586" s="54" t="e">
        <f>VLOOKUP(E586,'VPS1'!$J$10:$J$29,1,FALSE)</f>
        <v>#N/A</v>
      </c>
      <c r="C586" s="131" t="str">
        <f t="shared" si="131"/>
        <v/>
      </c>
      <c r="D586" s="132"/>
      <c r="E586" s="132"/>
      <c r="F586" s="55"/>
      <c r="G586" s="132"/>
      <c r="H586" s="132"/>
      <c r="I586" s="132"/>
      <c r="J586" s="132"/>
      <c r="K586" s="132"/>
      <c r="L586" s="133"/>
      <c r="M586" s="134"/>
      <c r="N586" s="132"/>
      <c r="O586" s="132"/>
      <c r="P586" s="134" t="str">
        <f t="shared" si="132"/>
        <v>nepildyti</v>
      </c>
      <c r="Q586" s="135" t="str">
        <f t="shared" si="132"/>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26"/>
        <v>0</v>
      </c>
      <c r="BH586" s="54">
        <f t="shared" si="133"/>
        <v>0</v>
      </c>
      <c r="BI586" s="54">
        <f t="shared" si="127"/>
        <v>0</v>
      </c>
      <c r="BJ586" s="54">
        <f t="shared" si="128"/>
        <v>0</v>
      </c>
      <c r="BK586" s="54">
        <f t="shared" si="129"/>
        <v>0</v>
      </c>
      <c r="BL586" s="54">
        <f t="shared" si="134"/>
        <v>0</v>
      </c>
      <c r="BM586" s="54">
        <f t="shared" si="135"/>
        <v>0</v>
      </c>
      <c r="BN586" s="54" t="str">
        <f t="shared" si="136"/>
        <v>ne</v>
      </c>
      <c r="BO586" s="54" t="str">
        <f t="shared" si="137"/>
        <v>ne</v>
      </c>
      <c r="BP586" s="54" t="str">
        <f t="shared" si="137"/>
        <v>ne</v>
      </c>
      <c r="BQ586" s="54" t="str">
        <f t="shared" si="138"/>
        <v>ne</v>
      </c>
      <c r="BR586" s="54" t="str">
        <f t="shared" si="139"/>
        <v>ne</v>
      </c>
      <c r="BS586" s="54" t="str">
        <f t="shared" si="130"/>
        <v>ne</v>
      </c>
    </row>
    <row r="587" spans="2:71" x14ac:dyDescent="0.2">
      <c r="B587" s="54" t="e">
        <f>VLOOKUP(E587,'VPS1'!$J$10:$J$29,1,FALSE)</f>
        <v>#N/A</v>
      </c>
      <c r="C587" s="131" t="str">
        <f t="shared" si="131"/>
        <v/>
      </c>
      <c r="D587" s="132"/>
      <c r="E587" s="132"/>
      <c r="F587" s="55"/>
      <c r="G587" s="132"/>
      <c r="H587" s="132"/>
      <c r="I587" s="132"/>
      <c r="J587" s="132"/>
      <c r="K587" s="132"/>
      <c r="L587" s="133"/>
      <c r="M587" s="134"/>
      <c r="N587" s="132"/>
      <c r="O587" s="132"/>
      <c r="P587" s="134" t="str">
        <f t="shared" si="132"/>
        <v>nepildyti</v>
      </c>
      <c r="Q587" s="135" t="str">
        <f t="shared" si="132"/>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si="126"/>
        <v>0</v>
      </c>
      <c r="BH587" s="54">
        <f t="shared" si="133"/>
        <v>0</v>
      </c>
      <c r="BI587" s="54">
        <f t="shared" si="127"/>
        <v>0</v>
      </c>
      <c r="BJ587" s="54">
        <f t="shared" si="128"/>
        <v>0</v>
      </c>
      <c r="BK587" s="54">
        <f t="shared" si="129"/>
        <v>0</v>
      </c>
      <c r="BL587" s="54">
        <f t="shared" si="134"/>
        <v>0</v>
      </c>
      <c r="BM587" s="54">
        <f t="shared" si="135"/>
        <v>0</v>
      </c>
      <c r="BN587" s="54" t="str">
        <f t="shared" si="136"/>
        <v>ne</v>
      </c>
      <c r="BO587" s="54" t="str">
        <f t="shared" si="137"/>
        <v>ne</v>
      </c>
      <c r="BP587" s="54" t="str">
        <f t="shared" si="137"/>
        <v>ne</v>
      </c>
      <c r="BQ587" s="54" t="str">
        <f t="shared" si="138"/>
        <v>ne</v>
      </c>
      <c r="BR587" s="54" t="str">
        <f t="shared" si="139"/>
        <v>ne</v>
      </c>
      <c r="BS587" s="54" t="str">
        <f t="shared" si="130"/>
        <v>ne</v>
      </c>
    </row>
    <row r="588" spans="2:71" x14ac:dyDescent="0.2">
      <c r="B588" s="54" t="e">
        <f>VLOOKUP(E588,'VPS1'!$J$10:$J$29,1,FALSE)</f>
        <v>#N/A</v>
      </c>
      <c r="C588" s="131" t="str">
        <f t="shared" si="131"/>
        <v/>
      </c>
      <c r="D588" s="132"/>
      <c r="E588" s="132"/>
      <c r="F588" s="55"/>
      <c r="G588" s="132"/>
      <c r="H588" s="132"/>
      <c r="I588" s="132"/>
      <c r="J588" s="132"/>
      <c r="K588" s="132"/>
      <c r="L588" s="133"/>
      <c r="M588" s="134"/>
      <c r="N588" s="132"/>
      <c r="O588" s="132"/>
      <c r="P588" s="134" t="str">
        <f t="shared" si="132"/>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si="133"/>
        <v>0</v>
      </c>
      <c r="BI588" s="54">
        <f t="shared" si="127"/>
        <v>0</v>
      </c>
      <c r="BJ588" s="54">
        <f t="shared" si="128"/>
        <v>0</v>
      </c>
      <c r="BK588" s="54">
        <f t="shared" si="129"/>
        <v>0</v>
      </c>
      <c r="BL588" s="54">
        <f t="shared" si="134"/>
        <v>0</v>
      </c>
      <c r="BM588" s="54">
        <f t="shared" si="135"/>
        <v>0</v>
      </c>
      <c r="BN588" s="54" t="str">
        <f t="shared" si="136"/>
        <v>ne</v>
      </c>
      <c r="BO588" s="54" t="str">
        <f t="shared" si="137"/>
        <v>ne</v>
      </c>
      <c r="BP588" s="54" t="str">
        <f t="shared" si="137"/>
        <v>ne</v>
      </c>
      <c r="BQ588" s="54" t="str">
        <f t="shared" si="138"/>
        <v>ne</v>
      </c>
      <c r="BR588" s="54" t="str">
        <f t="shared" si="139"/>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ref="BG646:BG709" si="140">IF($F646&gt;0,YEAR($F646),)</f>
        <v>0</v>
      </c>
      <c r="BH646" s="54">
        <f t="shared" si="133"/>
        <v>0</v>
      </c>
      <c r="BI646" s="54">
        <f t="shared" ref="BI646:BI709" si="141">IF($AH646&gt;0,YEAR($AH646),)</f>
        <v>0</v>
      </c>
      <c r="BJ646" s="54">
        <f t="shared" ref="BJ646:BJ709" si="142">IF($AI646&gt;0,YEAR($AI646),)</f>
        <v>0</v>
      </c>
      <c r="BK646" s="54">
        <f t="shared" ref="BK646:BK709" si="143">IF($AJ646&gt;0,YEAR($AJ646),)</f>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ref="BS646:BS709" si="144">IF(BK646&gt;0,"taip","ne")</f>
        <v>ne</v>
      </c>
    </row>
    <row r="647" spans="2:71" x14ac:dyDescent="0.2">
      <c r="B647" s="54" t="e">
        <f>VLOOKUP(E647,'VPS1'!$J$10:$J$29,1,FALSE)</f>
        <v>#N/A</v>
      </c>
      <c r="C647" s="131" t="str">
        <f t="shared" ref="C647:C710" si="145">LEFT(E647,4)</f>
        <v/>
      </c>
      <c r="D647" s="132"/>
      <c r="E647" s="132"/>
      <c r="F647" s="55"/>
      <c r="G647" s="132"/>
      <c r="H647" s="132"/>
      <c r="I647" s="132"/>
      <c r="J647" s="132"/>
      <c r="K647" s="132"/>
      <c r="L647" s="133"/>
      <c r="M647" s="134"/>
      <c r="N647" s="132"/>
      <c r="O647" s="132"/>
      <c r="P647" s="134" t="str">
        <f t="shared" ref="P647:Q710" si="146">IF($N647="fizinis asmuo","užpildykite","nepildyti")</f>
        <v>nepildyti</v>
      </c>
      <c r="Q647" s="135" t="str">
        <f t="shared" si="146"/>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40"/>
        <v>0</v>
      </c>
      <c r="BH647" s="54">
        <f t="shared" ref="BH647:BH710" si="147">IF($AF647&gt;0,YEAR($AF647),)</f>
        <v>0</v>
      </c>
      <c r="BI647" s="54">
        <f t="shared" si="141"/>
        <v>0</v>
      </c>
      <c r="BJ647" s="54">
        <f t="shared" si="142"/>
        <v>0</v>
      </c>
      <c r="BK647" s="54">
        <f t="shared" si="143"/>
        <v>0</v>
      </c>
      <c r="BL647" s="54">
        <f t="shared" ref="BL647:BL710" si="148">IF($AK647&gt;0,$AK647,)</f>
        <v>0</v>
      </c>
      <c r="BM647" s="54">
        <f t="shared" ref="BM647:BM710" si="149">IF($AL647&gt;0,$AL647,)</f>
        <v>0</v>
      </c>
      <c r="BN647" s="54" t="str">
        <f t="shared" ref="BN647:BN710" si="150">IF(BH647&gt;0,"taip","ne")</f>
        <v>ne</v>
      </c>
      <c r="BO647" s="54" t="str">
        <f t="shared" ref="BO647:BP710" si="151">IF(BI647&gt;0,"taip","ne")</f>
        <v>ne</v>
      </c>
      <c r="BP647" s="54" t="str">
        <f t="shared" si="151"/>
        <v>ne</v>
      </c>
      <c r="BQ647" s="54" t="str">
        <f t="shared" ref="BQ647:BQ710" si="152">IF(BL647&gt;0,"taip","ne")</f>
        <v>ne</v>
      </c>
      <c r="BR647" s="54" t="str">
        <f t="shared" ref="BR647:BR710" si="153">IF(BM647&gt;0,"taip","ne")</f>
        <v>ne</v>
      </c>
      <c r="BS647" s="54" t="str">
        <f t="shared" si="144"/>
        <v>ne</v>
      </c>
    </row>
    <row r="648" spans="2:71" x14ac:dyDescent="0.2">
      <c r="B648" s="54" t="e">
        <f>VLOOKUP(E648,'VPS1'!$J$10:$J$29,1,FALSE)</f>
        <v>#N/A</v>
      </c>
      <c r="C648" s="131" t="str">
        <f t="shared" si="145"/>
        <v/>
      </c>
      <c r="D648" s="132"/>
      <c r="E648" s="132"/>
      <c r="F648" s="55"/>
      <c r="G648" s="132"/>
      <c r="H648" s="132"/>
      <c r="I648" s="132"/>
      <c r="J648" s="132"/>
      <c r="K648" s="132"/>
      <c r="L648" s="133"/>
      <c r="M648" s="134"/>
      <c r="N648" s="132"/>
      <c r="O648" s="132"/>
      <c r="P648" s="134" t="str">
        <f t="shared" si="146"/>
        <v>nepildyti</v>
      </c>
      <c r="Q648" s="135" t="str">
        <f t="shared" si="146"/>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40"/>
        <v>0</v>
      </c>
      <c r="BH648" s="54">
        <f t="shared" si="147"/>
        <v>0</v>
      </c>
      <c r="BI648" s="54">
        <f t="shared" si="141"/>
        <v>0</v>
      </c>
      <c r="BJ648" s="54">
        <f t="shared" si="142"/>
        <v>0</v>
      </c>
      <c r="BK648" s="54">
        <f t="shared" si="143"/>
        <v>0</v>
      </c>
      <c r="BL648" s="54">
        <f t="shared" si="148"/>
        <v>0</v>
      </c>
      <c r="BM648" s="54">
        <f t="shared" si="149"/>
        <v>0</v>
      </c>
      <c r="BN648" s="54" t="str">
        <f t="shared" si="150"/>
        <v>ne</v>
      </c>
      <c r="BO648" s="54" t="str">
        <f t="shared" si="151"/>
        <v>ne</v>
      </c>
      <c r="BP648" s="54" t="str">
        <f t="shared" si="151"/>
        <v>ne</v>
      </c>
      <c r="BQ648" s="54" t="str">
        <f t="shared" si="152"/>
        <v>ne</v>
      </c>
      <c r="BR648" s="54" t="str">
        <f t="shared" si="153"/>
        <v>ne</v>
      </c>
      <c r="BS648" s="54" t="str">
        <f t="shared" si="144"/>
        <v>ne</v>
      </c>
    </row>
    <row r="649" spans="2:71" x14ac:dyDescent="0.2">
      <c r="B649" s="54" t="e">
        <f>VLOOKUP(E649,'VPS1'!$J$10:$J$29,1,FALSE)</f>
        <v>#N/A</v>
      </c>
      <c r="C649" s="131" t="str">
        <f t="shared" si="145"/>
        <v/>
      </c>
      <c r="D649" s="132"/>
      <c r="E649" s="132"/>
      <c r="F649" s="55"/>
      <c r="G649" s="132"/>
      <c r="H649" s="132"/>
      <c r="I649" s="132"/>
      <c r="J649" s="132"/>
      <c r="K649" s="132"/>
      <c r="L649" s="133"/>
      <c r="M649" s="134"/>
      <c r="N649" s="132"/>
      <c r="O649" s="132"/>
      <c r="P649" s="134" t="str">
        <f t="shared" si="146"/>
        <v>nepildyti</v>
      </c>
      <c r="Q649" s="135" t="str">
        <f t="shared" si="146"/>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40"/>
        <v>0</v>
      </c>
      <c r="BH649" s="54">
        <f t="shared" si="147"/>
        <v>0</v>
      </c>
      <c r="BI649" s="54">
        <f t="shared" si="141"/>
        <v>0</v>
      </c>
      <c r="BJ649" s="54">
        <f t="shared" si="142"/>
        <v>0</v>
      </c>
      <c r="BK649" s="54">
        <f t="shared" si="143"/>
        <v>0</v>
      </c>
      <c r="BL649" s="54">
        <f t="shared" si="148"/>
        <v>0</v>
      </c>
      <c r="BM649" s="54">
        <f t="shared" si="149"/>
        <v>0</v>
      </c>
      <c r="BN649" s="54" t="str">
        <f t="shared" si="150"/>
        <v>ne</v>
      </c>
      <c r="BO649" s="54" t="str">
        <f t="shared" si="151"/>
        <v>ne</v>
      </c>
      <c r="BP649" s="54" t="str">
        <f t="shared" si="151"/>
        <v>ne</v>
      </c>
      <c r="BQ649" s="54" t="str">
        <f t="shared" si="152"/>
        <v>ne</v>
      </c>
      <c r="BR649" s="54" t="str">
        <f t="shared" si="153"/>
        <v>ne</v>
      </c>
      <c r="BS649" s="54" t="str">
        <f t="shared" si="144"/>
        <v>ne</v>
      </c>
    </row>
    <row r="650" spans="2:71" x14ac:dyDescent="0.2">
      <c r="B650" s="54" t="e">
        <f>VLOOKUP(E650,'VPS1'!$J$10:$J$29,1,FALSE)</f>
        <v>#N/A</v>
      </c>
      <c r="C650" s="131" t="str">
        <f t="shared" si="145"/>
        <v/>
      </c>
      <c r="D650" s="132"/>
      <c r="E650" s="132"/>
      <c r="F650" s="55"/>
      <c r="G650" s="132"/>
      <c r="H650" s="132"/>
      <c r="I650" s="132"/>
      <c r="J650" s="132"/>
      <c r="K650" s="132"/>
      <c r="L650" s="133"/>
      <c r="M650" s="134"/>
      <c r="N650" s="132"/>
      <c r="O650" s="132"/>
      <c r="P650" s="134" t="str">
        <f t="shared" si="146"/>
        <v>nepildyti</v>
      </c>
      <c r="Q650" s="135" t="str">
        <f t="shared" si="146"/>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40"/>
        <v>0</v>
      </c>
      <c r="BH650" s="54">
        <f t="shared" si="147"/>
        <v>0</v>
      </c>
      <c r="BI650" s="54">
        <f t="shared" si="141"/>
        <v>0</v>
      </c>
      <c r="BJ650" s="54">
        <f t="shared" si="142"/>
        <v>0</v>
      </c>
      <c r="BK650" s="54">
        <f t="shared" si="143"/>
        <v>0</v>
      </c>
      <c r="BL650" s="54">
        <f t="shared" si="148"/>
        <v>0</v>
      </c>
      <c r="BM650" s="54">
        <f t="shared" si="149"/>
        <v>0</v>
      </c>
      <c r="BN650" s="54" t="str">
        <f t="shared" si="150"/>
        <v>ne</v>
      </c>
      <c r="BO650" s="54" t="str">
        <f t="shared" si="151"/>
        <v>ne</v>
      </c>
      <c r="BP650" s="54" t="str">
        <f t="shared" si="151"/>
        <v>ne</v>
      </c>
      <c r="BQ650" s="54" t="str">
        <f t="shared" si="152"/>
        <v>ne</v>
      </c>
      <c r="BR650" s="54" t="str">
        <f t="shared" si="153"/>
        <v>ne</v>
      </c>
      <c r="BS650" s="54" t="str">
        <f t="shared" si="144"/>
        <v>ne</v>
      </c>
    </row>
    <row r="651" spans="2:71" x14ac:dyDescent="0.2">
      <c r="B651" s="54" t="e">
        <f>VLOOKUP(E651,'VPS1'!$J$10:$J$29,1,FALSE)</f>
        <v>#N/A</v>
      </c>
      <c r="C651" s="131" t="str">
        <f t="shared" si="145"/>
        <v/>
      </c>
      <c r="D651" s="132"/>
      <c r="E651" s="132"/>
      <c r="F651" s="55"/>
      <c r="G651" s="132"/>
      <c r="H651" s="132"/>
      <c r="I651" s="132"/>
      <c r="J651" s="132"/>
      <c r="K651" s="132"/>
      <c r="L651" s="133"/>
      <c r="M651" s="134"/>
      <c r="N651" s="132"/>
      <c r="O651" s="132"/>
      <c r="P651" s="134" t="str">
        <f t="shared" si="146"/>
        <v>nepildyti</v>
      </c>
      <c r="Q651" s="135" t="str">
        <f t="shared" si="146"/>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si="140"/>
        <v>0</v>
      </c>
      <c r="BH651" s="54">
        <f t="shared" si="147"/>
        <v>0</v>
      </c>
      <c r="BI651" s="54">
        <f t="shared" si="141"/>
        <v>0</v>
      </c>
      <c r="BJ651" s="54">
        <f t="shared" si="142"/>
        <v>0</v>
      </c>
      <c r="BK651" s="54">
        <f t="shared" si="143"/>
        <v>0</v>
      </c>
      <c r="BL651" s="54">
        <f t="shared" si="148"/>
        <v>0</v>
      </c>
      <c r="BM651" s="54">
        <f t="shared" si="149"/>
        <v>0</v>
      </c>
      <c r="BN651" s="54" t="str">
        <f t="shared" si="150"/>
        <v>ne</v>
      </c>
      <c r="BO651" s="54" t="str">
        <f t="shared" si="151"/>
        <v>ne</v>
      </c>
      <c r="BP651" s="54" t="str">
        <f t="shared" si="151"/>
        <v>ne</v>
      </c>
      <c r="BQ651" s="54" t="str">
        <f t="shared" si="152"/>
        <v>ne</v>
      </c>
      <c r="BR651" s="54" t="str">
        <f t="shared" si="153"/>
        <v>ne</v>
      </c>
      <c r="BS651" s="54" t="str">
        <f t="shared" si="144"/>
        <v>ne</v>
      </c>
    </row>
    <row r="652" spans="2:71" x14ac:dyDescent="0.2">
      <c r="B652" s="54" t="e">
        <f>VLOOKUP(E652,'VPS1'!$J$10:$J$29,1,FALSE)</f>
        <v>#N/A</v>
      </c>
      <c r="C652" s="131" t="str">
        <f t="shared" si="145"/>
        <v/>
      </c>
      <c r="D652" s="132"/>
      <c r="E652" s="132"/>
      <c r="F652" s="55"/>
      <c r="G652" s="132"/>
      <c r="H652" s="132"/>
      <c r="I652" s="132"/>
      <c r="J652" s="132"/>
      <c r="K652" s="132"/>
      <c r="L652" s="133"/>
      <c r="M652" s="134"/>
      <c r="N652" s="132"/>
      <c r="O652" s="132"/>
      <c r="P652" s="134" t="str">
        <f t="shared" si="146"/>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si="147"/>
        <v>0</v>
      </c>
      <c r="BI652" s="54">
        <f t="shared" si="141"/>
        <v>0</v>
      </c>
      <c r="BJ652" s="54">
        <f t="shared" si="142"/>
        <v>0</v>
      </c>
      <c r="BK652" s="54">
        <f t="shared" si="143"/>
        <v>0</v>
      </c>
      <c r="BL652" s="54">
        <f t="shared" si="148"/>
        <v>0</v>
      </c>
      <c r="BM652" s="54">
        <f t="shared" si="149"/>
        <v>0</v>
      </c>
      <c r="BN652" s="54" t="str">
        <f t="shared" si="150"/>
        <v>ne</v>
      </c>
      <c r="BO652" s="54" t="str">
        <f t="shared" si="151"/>
        <v>ne</v>
      </c>
      <c r="BP652" s="54" t="str">
        <f t="shared" si="151"/>
        <v>ne</v>
      </c>
      <c r="BQ652" s="54" t="str">
        <f t="shared" si="152"/>
        <v>ne</v>
      </c>
      <c r="BR652" s="54" t="str">
        <f t="shared" si="153"/>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ref="BG710:BG773" si="154">IF($F710&gt;0,YEAR($F710),)</f>
        <v>0</v>
      </c>
      <c r="BH710" s="54">
        <f t="shared" si="147"/>
        <v>0</v>
      </c>
      <c r="BI710" s="54">
        <f t="shared" ref="BI710:BI773" si="155">IF($AH710&gt;0,YEAR($AH710),)</f>
        <v>0</v>
      </c>
      <c r="BJ710" s="54">
        <f t="shared" ref="BJ710:BJ773" si="156">IF($AI710&gt;0,YEAR($AI710),)</f>
        <v>0</v>
      </c>
      <c r="BK710" s="54">
        <f t="shared" ref="BK710:BK773" si="157">IF($AJ710&gt;0,YEAR($AJ710),)</f>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ref="BS710:BS773" si="158">IF(BK710&gt;0,"taip","ne")</f>
        <v>ne</v>
      </c>
    </row>
    <row r="711" spans="2:71" x14ac:dyDescent="0.2">
      <c r="B711" s="54" t="e">
        <f>VLOOKUP(E711,'VPS1'!$J$10:$J$29,1,FALSE)</f>
        <v>#N/A</v>
      </c>
      <c r="C711" s="131" t="str">
        <f t="shared" ref="C711:C774" si="159">LEFT(E711,4)</f>
        <v/>
      </c>
      <c r="D711" s="132"/>
      <c r="E711" s="132"/>
      <c r="F711" s="55"/>
      <c r="G711" s="132"/>
      <c r="H711" s="132"/>
      <c r="I711" s="132"/>
      <c r="J711" s="132"/>
      <c r="K711" s="132"/>
      <c r="L711" s="133"/>
      <c r="M711" s="134"/>
      <c r="N711" s="132"/>
      <c r="O711" s="132"/>
      <c r="P711" s="134" t="str">
        <f t="shared" ref="P711:Q774" si="160">IF($N711="fizinis asmuo","užpildykite","nepildyti")</f>
        <v>nepildyti</v>
      </c>
      <c r="Q711" s="135" t="str">
        <f t="shared" si="160"/>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54"/>
        <v>0</v>
      </c>
      <c r="BH711" s="54">
        <f t="shared" ref="BH711:BH774" si="161">IF($AF711&gt;0,YEAR($AF711),)</f>
        <v>0</v>
      </c>
      <c r="BI711" s="54">
        <f t="shared" si="155"/>
        <v>0</v>
      </c>
      <c r="BJ711" s="54">
        <f t="shared" si="156"/>
        <v>0</v>
      </c>
      <c r="BK711" s="54">
        <f t="shared" si="157"/>
        <v>0</v>
      </c>
      <c r="BL711" s="54">
        <f t="shared" ref="BL711:BL774" si="162">IF($AK711&gt;0,$AK711,)</f>
        <v>0</v>
      </c>
      <c r="BM711" s="54">
        <f t="shared" ref="BM711:BM774" si="163">IF($AL711&gt;0,$AL711,)</f>
        <v>0</v>
      </c>
      <c r="BN711" s="54" t="str">
        <f t="shared" ref="BN711:BN774" si="164">IF(BH711&gt;0,"taip","ne")</f>
        <v>ne</v>
      </c>
      <c r="BO711" s="54" t="str">
        <f t="shared" ref="BO711:BP774" si="165">IF(BI711&gt;0,"taip","ne")</f>
        <v>ne</v>
      </c>
      <c r="BP711" s="54" t="str">
        <f t="shared" si="165"/>
        <v>ne</v>
      </c>
      <c r="BQ711" s="54" t="str">
        <f t="shared" ref="BQ711:BQ774" si="166">IF(BL711&gt;0,"taip","ne")</f>
        <v>ne</v>
      </c>
      <c r="BR711" s="54" t="str">
        <f t="shared" ref="BR711:BR774" si="167">IF(BM711&gt;0,"taip","ne")</f>
        <v>ne</v>
      </c>
      <c r="BS711" s="54" t="str">
        <f t="shared" si="158"/>
        <v>ne</v>
      </c>
    </row>
    <row r="712" spans="2:71" x14ac:dyDescent="0.2">
      <c r="B712" s="54" t="e">
        <f>VLOOKUP(E712,'VPS1'!$J$10:$J$29,1,FALSE)</f>
        <v>#N/A</v>
      </c>
      <c r="C712" s="131" t="str">
        <f t="shared" si="159"/>
        <v/>
      </c>
      <c r="D712" s="132"/>
      <c r="E712" s="132"/>
      <c r="F712" s="55"/>
      <c r="G712" s="132"/>
      <c r="H712" s="132"/>
      <c r="I712" s="132"/>
      <c r="J712" s="132"/>
      <c r="K712" s="132"/>
      <c r="L712" s="133"/>
      <c r="M712" s="134"/>
      <c r="N712" s="132"/>
      <c r="O712" s="132"/>
      <c r="P712" s="134" t="str">
        <f t="shared" si="160"/>
        <v>nepildyti</v>
      </c>
      <c r="Q712" s="135" t="str">
        <f t="shared" si="160"/>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54"/>
        <v>0</v>
      </c>
      <c r="BH712" s="54">
        <f t="shared" si="161"/>
        <v>0</v>
      </c>
      <c r="BI712" s="54">
        <f t="shared" si="155"/>
        <v>0</v>
      </c>
      <c r="BJ712" s="54">
        <f t="shared" si="156"/>
        <v>0</v>
      </c>
      <c r="BK712" s="54">
        <f t="shared" si="157"/>
        <v>0</v>
      </c>
      <c r="BL712" s="54">
        <f t="shared" si="162"/>
        <v>0</v>
      </c>
      <c r="BM712" s="54">
        <f t="shared" si="163"/>
        <v>0</v>
      </c>
      <c r="BN712" s="54" t="str">
        <f t="shared" si="164"/>
        <v>ne</v>
      </c>
      <c r="BO712" s="54" t="str">
        <f t="shared" si="165"/>
        <v>ne</v>
      </c>
      <c r="BP712" s="54" t="str">
        <f t="shared" si="165"/>
        <v>ne</v>
      </c>
      <c r="BQ712" s="54" t="str">
        <f t="shared" si="166"/>
        <v>ne</v>
      </c>
      <c r="BR712" s="54" t="str">
        <f t="shared" si="167"/>
        <v>ne</v>
      </c>
      <c r="BS712" s="54" t="str">
        <f t="shared" si="158"/>
        <v>ne</v>
      </c>
    </row>
    <row r="713" spans="2:71" x14ac:dyDescent="0.2">
      <c r="B713" s="54" t="e">
        <f>VLOOKUP(E713,'VPS1'!$J$10:$J$29,1,FALSE)</f>
        <v>#N/A</v>
      </c>
      <c r="C713" s="131" t="str">
        <f t="shared" si="159"/>
        <v/>
      </c>
      <c r="D713" s="132"/>
      <c r="E713" s="132"/>
      <c r="F713" s="55"/>
      <c r="G713" s="132"/>
      <c r="H713" s="132"/>
      <c r="I713" s="132"/>
      <c r="J713" s="132"/>
      <c r="K713" s="132"/>
      <c r="L713" s="133"/>
      <c r="M713" s="134"/>
      <c r="N713" s="132"/>
      <c r="O713" s="132"/>
      <c r="P713" s="134" t="str">
        <f t="shared" si="160"/>
        <v>nepildyti</v>
      </c>
      <c r="Q713" s="135" t="str">
        <f t="shared" si="160"/>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54"/>
        <v>0</v>
      </c>
      <c r="BH713" s="54">
        <f t="shared" si="161"/>
        <v>0</v>
      </c>
      <c r="BI713" s="54">
        <f t="shared" si="155"/>
        <v>0</v>
      </c>
      <c r="BJ713" s="54">
        <f t="shared" si="156"/>
        <v>0</v>
      </c>
      <c r="BK713" s="54">
        <f t="shared" si="157"/>
        <v>0</v>
      </c>
      <c r="BL713" s="54">
        <f t="shared" si="162"/>
        <v>0</v>
      </c>
      <c r="BM713" s="54">
        <f t="shared" si="163"/>
        <v>0</v>
      </c>
      <c r="BN713" s="54" t="str">
        <f t="shared" si="164"/>
        <v>ne</v>
      </c>
      <c r="BO713" s="54" t="str">
        <f t="shared" si="165"/>
        <v>ne</v>
      </c>
      <c r="BP713" s="54" t="str">
        <f t="shared" si="165"/>
        <v>ne</v>
      </c>
      <c r="BQ713" s="54" t="str">
        <f t="shared" si="166"/>
        <v>ne</v>
      </c>
      <c r="BR713" s="54" t="str">
        <f t="shared" si="167"/>
        <v>ne</v>
      </c>
      <c r="BS713" s="54" t="str">
        <f t="shared" si="158"/>
        <v>ne</v>
      </c>
    </row>
    <row r="714" spans="2:71" x14ac:dyDescent="0.2">
      <c r="B714" s="54" t="e">
        <f>VLOOKUP(E714,'VPS1'!$J$10:$J$29,1,FALSE)</f>
        <v>#N/A</v>
      </c>
      <c r="C714" s="131" t="str">
        <f t="shared" si="159"/>
        <v/>
      </c>
      <c r="D714" s="132"/>
      <c r="E714" s="132"/>
      <c r="F714" s="55"/>
      <c r="G714" s="132"/>
      <c r="H714" s="132"/>
      <c r="I714" s="132"/>
      <c r="J714" s="132"/>
      <c r="K714" s="132"/>
      <c r="L714" s="133"/>
      <c r="M714" s="134"/>
      <c r="N714" s="132"/>
      <c r="O714" s="132"/>
      <c r="P714" s="134" t="str">
        <f t="shared" si="160"/>
        <v>nepildyti</v>
      </c>
      <c r="Q714" s="135" t="str">
        <f t="shared" si="160"/>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54"/>
        <v>0</v>
      </c>
      <c r="BH714" s="54">
        <f t="shared" si="161"/>
        <v>0</v>
      </c>
      <c r="BI714" s="54">
        <f t="shared" si="155"/>
        <v>0</v>
      </c>
      <c r="BJ714" s="54">
        <f t="shared" si="156"/>
        <v>0</v>
      </c>
      <c r="BK714" s="54">
        <f t="shared" si="157"/>
        <v>0</v>
      </c>
      <c r="BL714" s="54">
        <f t="shared" si="162"/>
        <v>0</v>
      </c>
      <c r="BM714" s="54">
        <f t="shared" si="163"/>
        <v>0</v>
      </c>
      <c r="BN714" s="54" t="str">
        <f t="shared" si="164"/>
        <v>ne</v>
      </c>
      <c r="BO714" s="54" t="str">
        <f t="shared" si="165"/>
        <v>ne</v>
      </c>
      <c r="BP714" s="54" t="str">
        <f t="shared" si="165"/>
        <v>ne</v>
      </c>
      <c r="BQ714" s="54" t="str">
        <f t="shared" si="166"/>
        <v>ne</v>
      </c>
      <c r="BR714" s="54" t="str">
        <f t="shared" si="167"/>
        <v>ne</v>
      </c>
      <c r="BS714" s="54" t="str">
        <f t="shared" si="158"/>
        <v>ne</v>
      </c>
    </row>
    <row r="715" spans="2:71" x14ac:dyDescent="0.2">
      <c r="B715" s="54" t="e">
        <f>VLOOKUP(E715,'VPS1'!$J$10:$J$29,1,FALSE)</f>
        <v>#N/A</v>
      </c>
      <c r="C715" s="131" t="str">
        <f t="shared" si="159"/>
        <v/>
      </c>
      <c r="D715" s="132"/>
      <c r="E715" s="132"/>
      <c r="F715" s="55"/>
      <c r="G715" s="132"/>
      <c r="H715" s="132"/>
      <c r="I715" s="132"/>
      <c r="J715" s="132"/>
      <c r="K715" s="132"/>
      <c r="L715" s="133"/>
      <c r="M715" s="134"/>
      <c r="N715" s="132"/>
      <c r="O715" s="132"/>
      <c r="P715" s="134" t="str">
        <f t="shared" si="160"/>
        <v>nepildyti</v>
      </c>
      <c r="Q715" s="135" t="str">
        <f t="shared" si="160"/>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si="154"/>
        <v>0</v>
      </c>
      <c r="BH715" s="54">
        <f t="shared" si="161"/>
        <v>0</v>
      </c>
      <c r="BI715" s="54">
        <f t="shared" si="155"/>
        <v>0</v>
      </c>
      <c r="BJ715" s="54">
        <f t="shared" si="156"/>
        <v>0</v>
      </c>
      <c r="BK715" s="54">
        <f t="shared" si="157"/>
        <v>0</v>
      </c>
      <c r="BL715" s="54">
        <f t="shared" si="162"/>
        <v>0</v>
      </c>
      <c r="BM715" s="54">
        <f t="shared" si="163"/>
        <v>0</v>
      </c>
      <c r="BN715" s="54" t="str">
        <f t="shared" si="164"/>
        <v>ne</v>
      </c>
      <c r="BO715" s="54" t="str">
        <f t="shared" si="165"/>
        <v>ne</v>
      </c>
      <c r="BP715" s="54" t="str">
        <f t="shared" si="165"/>
        <v>ne</v>
      </c>
      <c r="BQ715" s="54" t="str">
        <f t="shared" si="166"/>
        <v>ne</v>
      </c>
      <c r="BR715" s="54" t="str">
        <f t="shared" si="167"/>
        <v>ne</v>
      </c>
      <c r="BS715" s="54" t="str">
        <f t="shared" si="158"/>
        <v>ne</v>
      </c>
    </row>
    <row r="716" spans="2:71" x14ac:dyDescent="0.2">
      <c r="B716" s="54" t="e">
        <f>VLOOKUP(E716,'VPS1'!$J$10:$J$29,1,FALSE)</f>
        <v>#N/A</v>
      </c>
      <c r="C716" s="131" t="str">
        <f t="shared" si="159"/>
        <v/>
      </c>
      <c r="D716" s="132"/>
      <c r="E716" s="132"/>
      <c r="F716" s="55"/>
      <c r="G716" s="132"/>
      <c r="H716" s="132"/>
      <c r="I716" s="132"/>
      <c r="J716" s="132"/>
      <c r="K716" s="132"/>
      <c r="L716" s="133"/>
      <c r="M716" s="134"/>
      <c r="N716" s="132"/>
      <c r="O716" s="132"/>
      <c r="P716" s="134" t="str">
        <f t="shared" si="160"/>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si="161"/>
        <v>0</v>
      </c>
      <c r="BI716" s="54">
        <f t="shared" si="155"/>
        <v>0</v>
      </c>
      <c r="BJ716" s="54">
        <f t="shared" si="156"/>
        <v>0</v>
      </c>
      <c r="BK716" s="54">
        <f t="shared" si="157"/>
        <v>0</v>
      </c>
      <c r="BL716" s="54">
        <f t="shared" si="162"/>
        <v>0</v>
      </c>
      <c r="BM716" s="54">
        <f t="shared" si="163"/>
        <v>0</v>
      </c>
      <c r="BN716" s="54" t="str">
        <f t="shared" si="164"/>
        <v>ne</v>
      </c>
      <c r="BO716" s="54" t="str">
        <f t="shared" si="165"/>
        <v>ne</v>
      </c>
      <c r="BP716" s="54" t="str">
        <f t="shared" si="165"/>
        <v>ne</v>
      </c>
      <c r="BQ716" s="54" t="str">
        <f t="shared" si="166"/>
        <v>ne</v>
      </c>
      <c r="BR716" s="54" t="str">
        <f t="shared" si="167"/>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ref="BG774:BG837" si="168">IF($F774&gt;0,YEAR($F774),)</f>
        <v>0</v>
      </c>
      <c r="BH774" s="54">
        <f t="shared" si="161"/>
        <v>0</v>
      </c>
      <c r="BI774" s="54">
        <f t="shared" ref="BI774:BI837" si="169">IF($AH774&gt;0,YEAR($AH774),)</f>
        <v>0</v>
      </c>
      <c r="BJ774" s="54">
        <f t="shared" ref="BJ774:BJ837" si="170">IF($AI774&gt;0,YEAR($AI774),)</f>
        <v>0</v>
      </c>
      <c r="BK774" s="54">
        <f t="shared" ref="BK774:BK837" si="171">IF($AJ774&gt;0,YEAR($AJ774),)</f>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ref="BS774:BS837" si="172">IF(BK774&gt;0,"taip","ne")</f>
        <v>ne</v>
      </c>
    </row>
    <row r="775" spans="2:71" x14ac:dyDescent="0.2">
      <c r="B775" s="54" t="e">
        <f>VLOOKUP(E775,'VPS1'!$J$10:$J$29,1,FALSE)</f>
        <v>#N/A</v>
      </c>
      <c r="C775" s="131" t="str">
        <f t="shared" ref="C775:C838" si="173">LEFT(E775,4)</f>
        <v/>
      </c>
      <c r="D775" s="132"/>
      <c r="E775" s="132"/>
      <c r="F775" s="55"/>
      <c r="G775" s="132"/>
      <c r="H775" s="132"/>
      <c r="I775" s="132"/>
      <c r="J775" s="132"/>
      <c r="K775" s="132"/>
      <c r="L775" s="133"/>
      <c r="M775" s="134"/>
      <c r="N775" s="132"/>
      <c r="O775" s="132"/>
      <c r="P775" s="134" t="str">
        <f t="shared" ref="P775:Q838" si="174">IF($N775="fizinis asmuo","užpildykite","nepildyti")</f>
        <v>nepildyti</v>
      </c>
      <c r="Q775" s="135" t="str">
        <f t="shared" si="174"/>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68"/>
        <v>0</v>
      </c>
      <c r="BH775" s="54">
        <f t="shared" ref="BH775:BH838" si="175">IF($AF775&gt;0,YEAR($AF775),)</f>
        <v>0</v>
      </c>
      <c r="BI775" s="54">
        <f t="shared" si="169"/>
        <v>0</v>
      </c>
      <c r="BJ775" s="54">
        <f t="shared" si="170"/>
        <v>0</v>
      </c>
      <c r="BK775" s="54">
        <f t="shared" si="171"/>
        <v>0</v>
      </c>
      <c r="BL775" s="54">
        <f t="shared" ref="BL775:BL838" si="176">IF($AK775&gt;0,$AK775,)</f>
        <v>0</v>
      </c>
      <c r="BM775" s="54">
        <f t="shared" ref="BM775:BM838" si="177">IF($AL775&gt;0,$AL775,)</f>
        <v>0</v>
      </c>
      <c r="BN775" s="54" t="str">
        <f t="shared" ref="BN775:BN838" si="178">IF(BH775&gt;0,"taip","ne")</f>
        <v>ne</v>
      </c>
      <c r="BO775" s="54" t="str">
        <f t="shared" ref="BO775:BP838" si="179">IF(BI775&gt;0,"taip","ne")</f>
        <v>ne</v>
      </c>
      <c r="BP775" s="54" t="str">
        <f t="shared" si="179"/>
        <v>ne</v>
      </c>
      <c r="BQ775" s="54" t="str">
        <f t="shared" ref="BQ775:BQ838" si="180">IF(BL775&gt;0,"taip","ne")</f>
        <v>ne</v>
      </c>
      <c r="BR775" s="54" t="str">
        <f t="shared" ref="BR775:BR838" si="181">IF(BM775&gt;0,"taip","ne")</f>
        <v>ne</v>
      </c>
      <c r="BS775" s="54" t="str">
        <f t="shared" si="172"/>
        <v>ne</v>
      </c>
    </row>
    <row r="776" spans="2:71" x14ac:dyDescent="0.2">
      <c r="B776" s="54" t="e">
        <f>VLOOKUP(E776,'VPS1'!$J$10:$J$29,1,FALSE)</f>
        <v>#N/A</v>
      </c>
      <c r="C776" s="131" t="str">
        <f t="shared" si="173"/>
        <v/>
      </c>
      <c r="D776" s="132"/>
      <c r="E776" s="132"/>
      <c r="F776" s="55"/>
      <c r="G776" s="132"/>
      <c r="H776" s="132"/>
      <c r="I776" s="132"/>
      <c r="J776" s="132"/>
      <c r="K776" s="132"/>
      <c r="L776" s="133"/>
      <c r="M776" s="134"/>
      <c r="N776" s="132"/>
      <c r="O776" s="132"/>
      <c r="P776" s="134" t="str">
        <f t="shared" si="174"/>
        <v>nepildyti</v>
      </c>
      <c r="Q776" s="135" t="str">
        <f t="shared" si="174"/>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68"/>
        <v>0</v>
      </c>
      <c r="BH776" s="54">
        <f t="shared" si="175"/>
        <v>0</v>
      </c>
      <c r="BI776" s="54">
        <f t="shared" si="169"/>
        <v>0</v>
      </c>
      <c r="BJ776" s="54">
        <f t="shared" si="170"/>
        <v>0</v>
      </c>
      <c r="BK776" s="54">
        <f t="shared" si="171"/>
        <v>0</v>
      </c>
      <c r="BL776" s="54">
        <f t="shared" si="176"/>
        <v>0</v>
      </c>
      <c r="BM776" s="54">
        <f t="shared" si="177"/>
        <v>0</v>
      </c>
      <c r="BN776" s="54" t="str">
        <f t="shared" si="178"/>
        <v>ne</v>
      </c>
      <c r="BO776" s="54" t="str">
        <f t="shared" si="179"/>
        <v>ne</v>
      </c>
      <c r="BP776" s="54" t="str">
        <f t="shared" si="179"/>
        <v>ne</v>
      </c>
      <c r="BQ776" s="54" t="str">
        <f t="shared" si="180"/>
        <v>ne</v>
      </c>
      <c r="BR776" s="54" t="str">
        <f t="shared" si="181"/>
        <v>ne</v>
      </c>
      <c r="BS776" s="54" t="str">
        <f t="shared" si="172"/>
        <v>ne</v>
      </c>
    </row>
    <row r="777" spans="2:71" x14ac:dyDescent="0.2">
      <c r="B777" s="54" t="e">
        <f>VLOOKUP(E777,'VPS1'!$J$10:$J$29,1,FALSE)</f>
        <v>#N/A</v>
      </c>
      <c r="C777" s="131" t="str">
        <f t="shared" si="173"/>
        <v/>
      </c>
      <c r="D777" s="132"/>
      <c r="E777" s="132"/>
      <c r="F777" s="55"/>
      <c r="G777" s="132"/>
      <c r="H777" s="132"/>
      <c r="I777" s="132"/>
      <c r="J777" s="132"/>
      <c r="K777" s="132"/>
      <c r="L777" s="133"/>
      <c r="M777" s="134"/>
      <c r="N777" s="132"/>
      <c r="O777" s="132"/>
      <c r="P777" s="134" t="str">
        <f t="shared" si="174"/>
        <v>nepildyti</v>
      </c>
      <c r="Q777" s="135" t="str">
        <f t="shared" si="174"/>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68"/>
        <v>0</v>
      </c>
      <c r="BH777" s="54">
        <f t="shared" si="175"/>
        <v>0</v>
      </c>
      <c r="BI777" s="54">
        <f t="shared" si="169"/>
        <v>0</v>
      </c>
      <c r="BJ777" s="54">
        <f t="shared" si="170"/>
        <v>0</v>
      </c>
      <c r="BK777" s="54">
        <f t="shared" si="171"/>
        <v>0</v>
      </c>
      <c r="BL777" s="54">
        <f t="shared" si="176"/>
        <v>0</v>
      </c>
      <c r="BM777" s="54">
        <f t="shared" si="177"/>
        <v>0</v>
      </c>
      <c r="BN777" s="54" t="str">
        <f t="shared" si="178"/>
        <v>ne</v>
      </c>
      <c r="BO777" s="54" t="str">
        <f t="shared" si="179"/>
        <v>ne</v>
      </c>
      <c r="BP777" s="54" t="str">
        <f t="shared" si="179"/>
        <v>ne</v>
      </c>
      <c r="BQ777" s="54" t="str">
        <f t="shared" si="180"/>
        <v>ne</v>
      </c>
      <c r="BR777" s="54" t="str">
        <f t="shared" si="181"/>
        <v>ne</v>
      </c>
      <c r="BS777" s="54" t="str">
        <f t="shared" si="172"/>
        <v>ne</v>
      </c>
    </row>
    <row r="778" spans="2:71" x14ac:dyDescent="0.2">
      <c r="B778" s="54" t="e">
        <f>VLOOKUP(E778,'VPS1'!$J$10:$J$29,1,FALSE)</f>
        <v>#N/A</v>
      </c>
      <c r="C778" s="131" t="str">
        <f t="shared" si="173"/>
        <v/>
      </c>
      <c r="D778" s="132"/>
      <c r="E778" s="132"/>
      <c r="F778" s="55"/>
      <c r="G778" s="132"/>
      <c r="H778" s="132"/>
      <c r="I778" s="132"/>
      <c r="J778" s="132"/>
      <c r="K778" s="132"/>
      <c r="L778" s="133"/>
      <c r="M778" s="134"/>
      <c r="N778" s="132"/>
      <c r="O778" s="132"/>
      <c r="P778" s="134" t="str">
        <f t="shared" si="174"/>
        <v>nepildyti</v>
      </c>
      <c r="Q778" s="135" t="str">
        <f t="shared" si="174"/>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68"/>
        <v>0</v>
      </c>
      <c r="BH778" s="54">
        <f t="shared" si="175"/>
        <v>0</v>
      </c>
      <c r="BI778" s="54">
        <f t="shared" si="169"/>
        <v>0</v>
      </c>
      <c r="BJ778" s="54">
        <f t="shared" si="170"/>
        <v>0</v>
      </c>
      <c r="BK778" s="54">
        <f t="shared" si="171"/>
        <v>0</v>
      </c>
      <c r="BL778" s="54">
        <f t="shared" si="176"/>
        <v>0</v>
      </c>
      <c r="BM778" s="54">
        <f t="shared" si="177"/>
        <v>0</v>
      </c>
      <c r="BN778" s="54" t="str">
        <f t="shared" si="178"/>
        <v>ne</v>
      </c>
      <c r="BO778" s="54" t="str">
        <f t="shared" si="179"/>
        <v>ne</v>
      </c>
      <c r="BP778" s="54" t="str">
        <f t="shared" si="179"/>
        <v>ne</v>
      </c>
      <c r="BQ778" s="54" t="str">
        <f t="shared" si="180"/>
        <v>ne</v>
      </c>
      <c r="BR778" s="54" t="str">
        <f t="shared" si="181"/>
        <v>ne</v>
      </c>
      <c r="BS778" s="54" t="str">
        <f t="shared" si="172"/>
        <v>ne</v>
      </c>
    </row>
    <row r="779" spans="2:71" x14ac:dyDescent="0.2">
      <c r="B779" s="54" t="e">
        <f>VLOOKUP(E779,'VPS1'!$J$10:$J$29,1,FALSE)</f>
        <v>#N/A</v>
      </c>
      <c r="C779" s="131" t="str">
        <f t="shared" si="173"/>
        <v/>
      </c>
      <c r="D779" s="132"/>
      <c r="E779" s="132"/>
      <c r="F779" s="55"/>
      <c r="G779" s="132"/>
      <c r="H779" s="132"/>
      <c r="I779" s="132"/>
      <c r="J779" s="132"/>
      <c r="K779" s="132"/>
      <c r="L779" s="133"/>
      <c r="M779" s="134"/>
      <c r="N779" s="132"/>
      <c r="O779" s="132"/>
      <c r="P779" s="134" t="str">
        <f t="shared" si="174"/>
        <v>nepildyti</v>
      </c>
      <c r="Q779" s="135" t="str">
        <f t="shared" si="174"/>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si="168"/>
        <v>0</v>
      </c>
      <c r="BH779" s="54">
        <f t="shared" si="175"/>
        <v>0</v>
      </c>
      <c r="BI779" s="54">
        <f t="shared" si="169"/>
        <v>0</v>
      </c>
      <c r="BJ779" s="54">
        <f t="shared" si="170"/>
        <v>0</v>
      </c>
      <c r="BK779" s="54">
        <f t="shared" si="171"/>
        <v>0</v>
      </c>
      <c r="BL779" s="54">
        <f t="shared" si="176"/>
        <v>0</v>
      </c>
      <c r="BM779" s="54">
        <f t="shared" si="177"/>
        <v>0</v>
      </c>
      <c r="BN779" s="54" t="str">
        <f t="shared" si="178"/>
        <v>ne</v>
      </c>
      <c r="BO779" s="54" t="str">
        <f t="shared" si="179"/>
        <v>ne</v>
      </c>
      <c r="BP779" s="54" t="str">
        <f t="shared" si="179"/>
        <v>ne</v>
      </c>
      <c r="BQ779" s="54" t="str">
        <f t="shared" si="180"/>
        <v>ne</v>
      </c>
      <c r="BR779" s="54" t="str">
        <f t="shared" si="181"/>
        <v>ne</v>
      </c>
      <c r="BS779" s="54" t="str">
        <f t="shared" si="172"/>
        <v>ne</v>
      </c>
    </row>
    <row r="780" spans="2:71" x14ac:dyDescent="0.2">
      <c r="B780" s="54" t="e">
        <f>VLOOKUP(E780,'VPS1'!$J$10:$J$29,1,FALSE)</f>
        <v>#N/A</v>
      </c>
      <c r="C780" s="131" t="str">
        <f t="shared" si="173"/>
        <v/>
      </c>
      <c r="D780" s="132"/>
      <c r="E780" s="132"/>
      <c r="F780" s="55"/>
      <c r="G780" s="132"/>
      <c r="H780" s="132"/>
      <c r="I780" s="132"/>
      <c r="J780" s="132"/>
      <c r="K780" s="132"/>
      <c r="L780" s="133"/>
      <c r="M780" s="134"/>
      <c r="N780" s="132"/>
      <c r="O780" s="132"/>
      <c r="P780" s="134" t="str">
        <f t="shared" si="174"/>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si="175"/>
        <v>0</v>
      </c>
      <c r="BI780" s="54">
        <f t="shared" si="169"/>
        <v>0</v>
      </c>
      <c r="BJ780" s="54">
        <f t="shared" si="170"/>
        <v>0</v>
      </c>
      <c r="BK780" s="54">
        <f t="shared" si="171"/>
        <v>0</v>
      </c>
      <c r="BL780" s="54">
        <f t="shared" si="176"/>
        <v>0</v>
      </c>
      <c r="BM780" s="54">
        <f t="shared" si="177"/>
        <v>0</v>
      </c>
      <c r="BN780" s="54" t="str">
        <f t="shared" si="178"/>
        <v>ne</v>
      </c>
      <c r="BO780" s="54" t="str">
        <f t="shared" si="179"/>
        <v>ne</v>
      </c>
      <c r="BP780" s="54" t="str">
        <f t="shared" si="179"/>
        <v>ne</v>
      </c>
      <c r="BQ780" s="54" t="str">
        <f t="shared" si="180"/>
        <v>ne</v>
      </c>
      <c r="BR780" s="54" t="str">
        <f t="shared" si="181"/>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ref="BG838:BG901" si="182">IF($F838&gt;0,YEAR($F838),)</f>
        <v>0</v>
      </c>
      <c r="BH838" s="54">
        <f t="shared" si="175"/>
        <v>0</v>
      </c>
      <c r="BI838" s="54">
        <f t="shared" ref="BI838:BI901" si="183">IF($AH838&gt;0,YEAR($AH838),)</f>
        <v>0</v>
      </c>
      <c r="BJ838" s="54">
        <f t="shared" ref="BJ838:BJ901" si="184">IF($AI838&gt;0,YEAR($AI838),)</f>
        <v>0</v>
      </c>
      <c r="BK838" s="54">
        <f t="shared" ref="BK838:BK901" si="185">IF($AJ838&gt;0,YEAR($AJ838),)</f>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ref="BS838:BS901" si="186">IF(BK838&gt;0,"taip","ne")</f>
        <v>ne</v>
      </c>
    </row>
    <row r="839" spans="2:71" x14ac:dyDescent="0.2">
      <c r="B839" s="54" t="e">
        <f>VLOOKUP(E839,'VPS1'!$J$10:$J$29,1,FALSE)</f>
        <v>#N/A</v>
      </c>
      <c r="C839" s="131" t="str">
        <f t="shared" ref="C839:C902" si="187">LEFT(E839,4)</f>
        <v/>
      </c>
      <c r="D839" s="132"/>
      <c r="E839" s="132"/>
      <c r="F839" s="55"/>
      <c r="G839" s="132"/>
      <c r="H839" s="132"/>
      <c r="I839" s="132"/>
      <c r="J839" s="132"/>
      <c r="K839" s="132"/>
      <c r="L839" s="133"/>
      <c r="M839" s="134"/>
      <c r="N839" s="132"/>
      <c r="O839" s="132"/>
      <c r="P839" s="134" t="str">
        <f t="shared" ref="P839:Q902" si="188">IF($N839="fizinis asmuo","užpildykite","nepildyti")</f>
        <v>nepildyti</v>
      </c>
      <c r="Q839" s="135" t="str">
        <f t="shared" si="188"/>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82"/>
        <v>0</v>
      </c>
      <c r="BH839" s="54">
        <f t="shared" ref="BH839:BH902" si="189">IF($AF839&gt;0,YEAR($AF839),)</f>
        <v>0</v>
      </c>
      <c r="BI839" s="54">
        <f t="shared" si="183"/>
        <v>0</v>
      </c>
      <c r="BJ839" s="54">
        <f t="shared" si="184"/>
        <v>0</v>
      </c>
      <c r="BK839" s="54">
        <f t="shared" si="185"/>
        <v>0</v>
      </c>
      <c r="BL839" s="54">
        <f t="shared" ref="BL839:BL902" si="190">IF($AK839&gt;0,$AK839,)</f>
        <v>0</v>
      </c>
      <c r="BM839" s="54">
        <f t="shared" ref="BM839:BM902" si="191">IF($AL839&gt;0,$AL839,)</f>
        <v>0</v>
      </c>
      <c r="BN839" s="54" t="str">
        <f t="shared" ref="BN839:BN902" si="192">IF(BH839&gt;0,"taip","ne")</f>
        <v>ne</v>
      </c>
      <c r="BO839" s="54" t="str">
        <f t="shared" ref="BO839:BP902" si="193">IF(BI839&gt;0,"taip","ne")</f>
        <v>ne</v>
      </c>
      <c r="BP839" s="54" t="str">
        <f t="shared" si="193"/>
        <v>ne</v>
      </c>
      <c r="BQ839" s="54" t="str">
        <f t="shared" ref="BQ839:BQ902" si="194">IF(BL839&gt;0,"taip","ne")</f>
        <v>ne</v>
      </c>
      <c r="BR839" s="54" t="str">
        <f t="shared" ref="BR839:BR902" si="195">IF(BM839&gt;0,"taip","ne")</f>
        <v>ne</v>
      </c>
      <c r="BS839" s="54" t="str">
        <f t="shared" si="186"/>
        <v>ne</v>
      </c>
    </row>
    <row r="840" spans="2:71" x14ac:dyDescent="0.2">
      <c r="B840" s="54" t="e">
        <f>VLOOKUP(E840,'VPS1'!$J$10:$J$29,1,FALSE)</f>
        <v>#N/A</v>
      </c>
      <c r="C840" s="131" t="str">
        <f t="shared" si="187"/>
        <v/>
      </c>
      <c r="D840" s="132"/>
      <c r="E840" s="132"/>
      <c r="F840" s="55"/>
      <c r="G840" s="132"/>
      <c r="H840" s="132"/>
      <c r="I840" s="132"/>
      <c r="J840" s="132"/>
      <c r="K840" s="132"/>
      <c r="L840" s="133"/>
      <c r="M840" s="134"/>
      <c r="N840" s="132"/>
      <c r="O840" s="132"/>
      <c r="P840" s="134" t="str">
        <f t="shared" si="188"/>
        <v>nepildyti</v>
      </c>
      <c r="Q840" s="135" t="str">
        <f t="shared" si="188"/>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82"/>
        <v>0</v>
      </c>
      <c r="BH840" s="54">
        <f t="shared" si="189"/>
        <v>0</v>
      </c>
      <c r="BI840" s="54">
        <f t="shared" si="183"/>
        <v>0</v>
      </c>
      <c r="BJ840" s="54">
        <f t="shared" si="184"/>
        <v>0</v>
      </c>
      <c r="BK840" s="54">
        <f t="shared" si="185"/>
        <v>0</v>
      </c>
      <c r="BL840" s="54">
        <f t="shared" si="190"/>
        <v>0</v>
      </c>
      <c r="BM840" s="54">
        <f t="shared" si="191"/>
        <v>0</v>
      </c>
      <c r="BN840" s="54" t="str">
        <f t="shared" si="192"/>
        <v>ne</v>
      </c>
      <c r="BO840" s="54" t="str">
        <f t="shared" si="193"/>
        <v>ne</v>
      </c>
      <c r="BP840" s="54" t="str">
        <f t="shared" si="193"/>
        <v>ne</v>
      </c>
      <c r="BQ840" s="54" t="str">
        <f t="shared" si="194"/>
        <v>ne</v>
      </c>
      <c r="BR840" s="54" t="str">
        <f t="shared" si="195"/>
        <v>ne</v>
      </c>
      <c r="BS840" s="54" t="str">
        <f t="shared" si="186"/>
        <v>ne</v>
      </c>
    </row>
    <row r="841" spans="2:71" x14ac:dyDescent="0.2">
      <c r="B841" s="54" t="e">
        <f>VLOOKUP(E841,'VPS1'!$J$10:$J$29,1,FALSE)</f>
        <v>#N/A</v>
      </c>
      <c r="C841" s="131" t="str">
        <f t="shared" si="187"/>
        <v/>
      </c>
      <c r="D841" s="132"/>
      <c r="E841" s="132"/>
      <c r="F841" s="55"/>
      <c r="G841" s="132"/>
      <c r="H841" s="132"/>
      <c r="I841" s="132"/>
      <c r="J841" s="132"/>
      <c r="K841" s="132"/>
      <c r="L841" s="133"/>
      <c r="M841" s="134"/>
      <c r="N841" s="132"/>
      <c r="O841" s="132"/>
      <c r="P841" s="134" t="str">
        <f t="shared" si="188"/>
        <v>nepildyti</v>
      </c>
      <c r="Q841" s="135" t="str">
        <f t="shared" si="188"/>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82"/>
        <v>0</v>
      </c>
      <c r="BH841" s="54">
        <f t="shared" si="189"/>
        <v>0</v>
      </c>
      <c r="BI841" s="54">
        <f t="shared" si="183"/>
        <v>0</v>
      </c>
      <c r="BJ841" s="54">
        <f t="shared" si="184"/>
        <v>0</v>
      </c>
      <c r="BK841" s="54">
        <f t="shared" si="185"/>
        <v>0</v>
      </c>
      <c r="BL841" s="54">
        <f t="shared" si="190"/>
        <v>0</v>
      </c>
      <c r="BM841" s="54">
        <f t="shared" si="191"/>
        <v>0</v>
      </c>
      <c r="BN841" s="54" t="str">
        <f t="shared" si="192"/>
        <v>ne</v>
      </c>
      <c r="BO841" s="54" t="str">
        <f t="shared" si="193"/>
        <v>ne</v>
      </c>
      <c r="BP841" s="54" t="str">
        <f t="shared" si="193"/>
        <v>ne</v>
      </c>
      <c r="BQ841" s="54" t="str">
        <f t="shared" si="194"/>
        <v>ne</v>
      </c>
      <c r="BR841" s="54" t="str">
        <f t="shared" si="195"/>
        <v>ne</v>
      </c>
      <c r="BS841" s="54" t="str">
        <f t="shared" si="186"/>
        <v>ne</v>
      </c>
    </row>
    <row r="842" spans="2:71" x14ac:dyDescent="0.2">
      <c r="B842" s="54" t="e">
        <f>VLOOKUP(E842,'VPS1'!$J$10:$J$29,1,FALSE)</f>
        <v>#N/A</v>
      </c>
      <c r="C842" s="131" t="str">
        <f t="shared" si="187"/>
        <v/>
      </c>
      <c r="D842" s="132"/>
      <c r="E842" s="132"/>
      <c r="F842" s="55"/>
      <c r="G842" s="132"/>
      <c r="H842" s="132"/>
      <c r="I842" s="132"/>
      <c r="J842" s="132"/>
      <c r="K842" s="132"/>
      <c r="L842" s="133"/>
      <c r="M842" s="134"/>
      <c r="N842" s="132"/>
      <c r="O842" s="132"/>
      <c r="P842" s="134" t="str">
        <f t="shared" si="188"/>
        <v>nepildyti</v>
      </c>
      <c r="Q842" s="135" t="str">
        <f t="shared" si="188"/>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82"/>
        <v>0</v>
      </c>
      <c r="BH842" s="54">
        <f t="shared" si="189"/>
        <v>0</v>
      </c>
      <c r="BI842" s="54">
        <f t="shared" si="183"/>
        <v>0</v>
      </c>
      <c r="BJ842" s="54">
        <f t="shared" si="184"/>
        <v>0</v>
      </c>
      <c r="BK842" s="54">
        <f t="shared" si="185"/>
        <v>0</v>
      </c>
      <c r="BL842" s="54">
        <f t="shared" si="190"/>
        <v>0</v>
      </c>
      <c r="BM842" s="54">
        <f t="shared" si="191"/>
        <v>0</v>
      </c>
      <c r="BN842" s="54" t="str">
        <f t="shared" si="192"/>
        <v>ne</v>
      </c>
      <c r="BO842" s="54" t="str">
        <f t="shared" si="193"/>
        <v>ne</v>
      </c>
      <c r="BP842" s="54" t="str">
        <f t="shared" si="193"/>
        <v>ne</v>
      </c>
      <c r="BQ842" s="54" t="str">
        <f t="shared" si="194"/>
        <v>ne</v>
      </c>
      <c r="BR842" s="54" t="str">
        <f t="shared" si="195"/>
        <v>ne</v>
      </c>
      <c r="BS842" s="54" t="str">
        <f t="shared" si="186"/>
        <v>ne</v>
      </c>
    </row>
    <row r="843" spans="2:71" x14ac:dyDescent="0.2">
      <c r="B843" s="54" t="e">
        <f>VLOOKUP(E843,'VPS1'!$J$10:$J$29,1,FALSE)</f>
        <v>#N/A</v>
      </c>
      <c r="C843" s="131" t="str">
        <f t="shared" si="187"/>
        <v/>
      </c>
      <c r="D843" s="132"/>
      <c r="E843" s="132"/>
      <c r="F843" s="55"/>
      <c r="G843" s="132"/>
      <c r="H843" s="132"/>
      <c r="I843" s="132"/>
      <c r="J843" s="132"/>
      <c r="K843" s="132"/>
      <c r="L843" s="133"/>
      <c r="M843" s="134"/>
      <c r="N843" s="132"/>
      <c r="O843" s="132"/>
      <c r="P843" s="134" t="str">
        <f t="shared" si="188"/>
        <v>nepildyti</v>
      </c>
      <c r="Q843" s="135" t="str">
        <f t="shared" si="188"/>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si="182"/>
        <v>0</v>
      </c>
      <c r="BH843" s="54">
        <f t="shared" si="189"/>
        <v>0</v>
      </c>
      <c r="BI843" s="54">
        <f t="shared" si="183"/>
        <v>0</v>
      </c>
      <c r="BJ843" s="54">
        <f t="shared" si="184"/>
        <v>0</v>
      </c>
      <c r="BK843" s="54">
        <f t="shared" si="185"/>
        <v>0</v>
      </c>
      <c r="BL843" s="54">
        <f t="shared" si="190"/>
        <v>0</v>
      </c>
      <c r="BM843" s="54">
        <f t="shared" si="191"/>
        <v>0</v>
      </c>
      <c r="BN843" s="54" t="str">
        <f t="shared" si="192"/>
        <v>ne</v>
      </c>
      <c r="BO843" s="54" t="str">
        <f t="shared" si="193"/>
        <v>ne</v>
      </c>
      <c r="BP843" s="54" t="str">
        <f t="shared" si="193"/>
        <v>ne</v>
      </c>
      <c r="BQ843" s="54" t="str">
        <f t="shared" si="194"/>
        <v>ne</v>
      </c>
      <c r="BR843" s="54" t="str">
        <f t="shared" si="195"/>
        <v>ne</v>
      </c>
      <c r="BS843" s="54" t="str">
        <f t="shared" si="186"/>
        <v>ne</v>
      </c>
    </row>
    <row r="844" spans="2:71" x14ac:dyDescent="0.2">
      <c r="B844" s="54" t="e">
        <f>VLOOKUP(E844,'VPS1'!$J$10:$J$29,1,FALSE)</f>
        <v>#N/A</v>
      </c>
      <c r="C844" s="131" t="str">
        <f t="shared" si="187"/>
        <v/>
      </c>
      <c r="D844" s="132"/>
      <c r="E844" s="132"/>
      <c r="F844" s="55"/>
      <c r="G844" s="132"/>
      <c r="H844" s="132"/>
      <c r="I844" s="132"/>
      <c r="J844" s="132"/>
      <c r="K844" s="132"/>
      <c r="L844" s="133"/>
      <c r="M844" s="134"/>
      <c r="N844" s="132"/>
      <c r="O844" s="132"/>
      <c r="P844" s="134" t="str">
        <f t="shared" si="188"/>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si="189"/>
        <v>0</v>
      </c>
      <c r="BI844" s="54">
        <f t="shared" si="183"/>
        <v>0</v>
      </c>
      <c r="BJ844" s="54">
        <f t="shared" si="184"/>
        <v>0</v>
      </c>
      <c r="BK844" s="54">
        <f t="shared" si="185"/>
        <v>0</v>
      </c>
      <c r="BL844" s="54">
        <f t="shared" si="190"/>
        <v>0</v>
      </c>
      <c r="BM844" s="54">
        <f t="shared" si="191"/>
        <v>0</v>
      </c>
      <c r="BN844" s="54" t="str">
        <f t="shared" si="192"/>
        <v>ne</v>
      </c>
      <c r="BO844" s="54" t="str">
        <f t="shared" si="193"/>
        <v>ne</v>
      </c>
      <c r="BP844" s="54" t="str">
        <f t="shared" si="193"/>
        <v>ne</v>
      </c>
      <c r="BQ844" s="54" t="str">
        <f t="shared" si="194"/>
        <v>ne</v>
      </c>
      <c r="BR844" s="54" t="str">
        <f t="shared" si="195"/>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ref="BG902:BG912" si="196">IF($F902&gt;0,YEAR($F902),)</f>
        <v>0</v>
      </c>
      <c r="BH902" s="54">
        <f t="shared" si="189"/>
        <v>0</v>
      </c>
      <c r="BI902" s="54">
        <f t="shared" ref="BI902:BI965" si="197">IF($AH902&gt;0,YEAR($AH902),)</f>
        <v>0</v>
      </c>
      <c r="BJ902" s="54">
        <f t="shared" ref="BJ902:BJ912" si="198">IF($AI902&gt;0,YEAR($AI902),)</f>
        <v>0</v>
      </c>
      <c r="BK902" s="54">
        <f t="shared" ref="BK902:BK965" si="199">IF($AJ902&gt;0,YEAR($AJ902),)</f>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ref="BS902:BS965" si="200">IF(BK902&gt;0,"taip","ne")</f>
        <v>ne</v>
      </c>
    </row>
    <row r="903" spans="2:71" x14ac:dyDescent="0.2">
      <c r="B903" s="54" t="e">
        <f>VLOOKUP(E903,'VPS1'!$J$10:$J$29,1,FALSE)</f>
        <v>#N/A</v>
      </c>
      <c r="C903" s="131" t="str">
        <f t="shared" ref="C903:C966" si="201">LEFT(E903,4)</f>
        <v/>
      </c>
      <c r="D903" s="132"/>
      <c r="E903" s="132"/>
      <c r="F903" s="55"/>
      <c r="G903" s="132"/>
      <c r="H903" s="132"/>
      <c r="I903" s="132"/>
      <c r="J903" s="132"/>
      <c r="K903" s="132"/>
      <c r="L903" s="133"/>
      <c r="M903" s="134"/>
      <c r="N903" s="132"/>
      <c r="O903" s="132"/>
      <c r="P903" s="134" t="str">
        <f t="shared" ref="P903:Q966" si="202">IF($N903="fizinis asmuo","užpildykite","nepildyti")</f>
        <v>nepildyti</v>
      </c>
      <c r="Q903" s="135" t="str">
        <f t="shared" si="202"/>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96"/>
        <v>0</v>
      </c>
      <c r="BH903" s="54">
        <f t="shared" ref="BH903:BH966" si="203">IF($AF903&gt;0,YEAR($AF903),)</f>
        <v>0</v>
      </c>
      <c r="BI903" s="54">
        <f t="shared" si="197"/>
        <v>0</v>
      </c>
      <c r="BJ903" s="54">
        <f t="shared" si="198"/>
        <v>0</v>
      </c>
      <c r="BK903" s="54">
        <f t="shared" si="199"/>
        <v>0</v>
      </c>
      <c r="BL903" s="54">
        <f t="shared" ref="BL903:BL966" si="204">IF($AK903&gt;0,$AK903,)</f>
        <v>0</v>
      </c>
      <c r="BM903" s="54">
        <f t="shared" ref="BM903:BM966" si="205">IF($AL903&gt;0,$AL903,)</f>
        <v>0</v>
      </c>
      <c r="BN903" s="54" t="str">
        <f t="shared" ref="BN903:BN966" si="206">IF(BH903&gt;0,"taip","ne")</f>
        <v>ne</v>
      </c>
      <c r="BO903" s="54" t="str">
        <f t="shared" ref="BO903:BP966" si="207">IF(BI903&gt;0,"taip","ne")</f>
        <v>ne</v>
      </c>
      <c r="BP903" s="54" t="str">
        <f t="shared" si="207"/>
        <v>ne</v>
      </c>
      <c r="BQ903" s="54" t="str">
        <f t="shared" ref="BQ903:BQ966" si="208">IF(BL903&gt;0,"taip","ne")</f>
        <v>ne</v>
      </c>
      <c r="BR903" s="54" t="str">
        <f t="shared" ref="BR903:BR966" si="209">IF(BM903&gt;0,"taip","ne")</f>
        <v>ne</v>
      </c>
      <c r="BS903" s="54" t="str">
        <f t="shared" si="200"/>
        <v>ne</v>
      </c>
    </row>
    <row r="904" spans="2:71" x14ac:dyDescent="0.2">
      <c r="B904" s="54" t="e">
        <f>VLOOKUP(E904,'VPS1'!$J$10:$J$29,1,FALSE)</f>
        <v>#N/A</v>
      </c>
      <c r="C904" s="131" t="str">
        <f t="shared" si="201"/>
        <v/>
      </c>
      <c r="D904" s="132"/>
      <c r="E904" s="132"/>
      <c r="F904" s="55"/>
      <c r="G904" s="132"/>
      <c r="H904" s="132"/>
      <c r="I904" s="132"/>
      <c r="J904" s="132"/>
      <c r="K904" s="132"/>
      <c r="L904" s="133"/>
      <c r="M904" s="134"/>
      <c r="N904" s="132"/>
      <c r="O904" s="132"/>
      <c r="P904" s="134" t="str">
        <f t="shared" si="202"/>
        <v>nepildyti</v>
      </c>
      <c r="Q904" s="135" t="str">
        <f t="shared" si="202"/>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96"/>
        <v>0</v>
      </c>
      <c r="BH904" s="54">
        <f t="shared" si="203"/>
        <v>0</v>
      </c>
      <c r="BI904" s="54">
        <f t="shared" si="197"/>
        <v>0</v>
      </c>
      <c r="BJ904" s="54">
        <f t="shared" si="198"/>
        <v>0</v>
      </c>
      <c r="BK904" s="54">
        <f t="shared" si="199"/>
        <v>0</v>
      </c>
      <c r="BL904" s="54">
        <f t="shared" si="204"/>
        <v>0</v>
      </c>
      <c r="BM904" s="54">
        <f t="shared" si="205"/>
        <v>0</v>
      </c>
      <c r="BN904" s="54" t="str">
        <f t="shared" si="206"/>
        <v>ne</v>
      </c>
      <c r="BO904" s="54" t="str">
        <f t="shared" si="207"/>
        <v>ne</v>
      </c>
      <c r="BP904" s="54" t="str">
        <f t="shared" si="207"/>
        <v>ne</v>
      </c>
      <c r="BQ904" s="54" t="str">
        <f t="shared" si="208"/>
        <v>ne</v>
      </c>
      <c r="BR904" s="54" t="str">
        <f t="shared" si="209"/>
        <v>ne</v>
      </c>
      <c r="BS904" s="54" t="str">
        <f t="shared" si="200"/>
        <v>ne</v>
      </c>
    </row>
    <row r="905" spans="2:71" x14ac:dyDescent="0.2">
      <c r="B905" s="54" t="e">
        <f>VLOOKUP(E905,'VPS1'!$J$10:$J$29,1,FALSE)</f>
        <v>#N/A</v>
      </c>
      <c r="C905" s="131" t="str">
        <f t="shared" si="201"/>
        <v/>
      </c>
      <c r="D905" s="132"/>
      <c r="E905" s="132"/>
      <c r="F905" s="55"/>
      <c r="G905" s="132"/>
      <c r="H905" s="132"/>
      <c r="I905" s="132"/>
      <c r="J905" s="132"/>
      <c r="K905" s="132"/>
      <c r="L905" s="133"/>
      <c r="M905" s="134"/>
      <c r="N905" s="132"/>
      <c r="O905" s="132"/>
      <c r="P905" s="134" t="str">
        <f t="shared" si="202"/>
        <v>nepildyti</v>
      </c>
      <c r="Q905" s="135" t="str">
        <f t="shared" si="202"/>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96"/>
        <v>0</v>
      </c>
      <c r="BH905" s="54">
        <f t="shared" si="203"/>
        <v>0</v>
      </c>
      <c r="BI905" s="54">
        <f t="shared" si="197"/>
        <v>0</v>
      </c>
      <c r="BJ905" s="54">
        <f t="shared" si="198"/>
        <v>0</v>
      </c>
      <c r="BK905" s="54">
        <f t="shared" si="199"/>
        <v>0</v>
      </c>
      <c r="BL905" s="54">
        <f t="shared" si="204"/>
        <v>0</v>
      </c>
      <c r="BM905" s="54">
        <f t="shared" si="205"/>
        <v>0</v>
      </c>
      <c r="BN905" s="54" t="str">
        <f t="shared" si="206"/>
        <v>ne</v>
      </c>
      <c r="BO905" s="54" t="str">
        <f t="shared" si="207"/>
        <v>ne</v>
      </c>
      <c r="BP905" s="54" t="str">
        <f t="shared" si="207"/>
        <v>ne</v>
      </c>
      <c r="BQ905" s="54" t="str">
        <f t="shared" si="208"/>
        <v>ne</v>
      </c>
      <c r="BR905" s="54" t="str">
        <f t="shared" si="209"/>
        <v>ne</v>
      </c>
      <c r="BS905" s="54" t="str">
        <f t="shared" si="200"/>
        <v>ne</v>
      </c>
    </row>
    <row r="906" spans="2:71" x14ac:dyDescent="0.2">
      <c r="B906" s="54" t="e">
        <f>VLOOKUP(E906,'VPS1'!$J$10:$J$29,1,FALSE)</f>
        <v>#N/A</v>
      </c>
      <c r="C906" s="131" t="str">
        <f t="shared" si="201"/>
        <v/>
      </c>
      <c r="D906" s="132"/>
      <c r="E906" s="132"/>
      <c r="F906" s="55"/>
      <c r="G906" s="132"/>
      <c r="H906" s="132"/>
      <c r="I906" s="132"/>
      <c r="J906" s="132"/>
      <c r="K906" s="132"/>
      <c r="L906" s="133"/>
      <c r="M906" s="134"/>
      <c r="N906" s="132"/>
      <c r="O906" s="132"/>
      <c r="P906" s="134" t="str">
        <f t="shared" si="202"/>
        <v>nepildyti</v>
      </c>
      <c r="Q906" s="135" t="str">
        <f t="shared" si="202"/>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96"/>
        <v>0</v>
      </c>
      <c r="BH906" s="54">
        <f t="shared" si="203"/>
        <v>0</v>
      </c>
      <c r="BI906" s="54">
        <f t="shared" si="197"/>
        <v>0</v>
      </c>
      <c r="BJ906" s="54">
        <f t="shared" si="198"/>
        <v>0</v>
      </c>
      <c r="BK906" s="54">
        <f t="shared" si="199"/>
        <v>0</v>
      </c>
      <c r="BL906" s="54">
        <f t="shared" si="204"/>
        <v>0</v>
      </c>
      <c r="BM906" s="54">
        <f t="shared" si="205"/>
        <v>0</v>
      </c>
      <c r="BN906" s="54" t="str">
        <f t="shared" si="206"/>
        <v>ne</v>
      </c>
      <c r="BO906" s="54" t="str">
        <f t="shared" si="207"/>
        <v>ne</v>
      </c>
      <c r="BP906" s="54" t="str">
        <f t="shared" si="207"/>
        <v>ne</v>
      </c>
      <c r="BQ906" s="54" t="str">
        <f t="shared" si="208"/>
        <v>ne</v>
      </c>
      <c r="BR906" s="54" t="str">
        <f t="shared" si="209"/>
        <v>ne</v>
      </c>
      <c r="BS906" s="54" t="str">
        <f t="shared" si="200"/>
        <v>ne</v>
      </c>
    </row>
    <row r="907" spans="2:71" x14ac:dyDescent="0.2">
      <c r="B907" s="54" t="e">
        <f>VLOOKUP(E907,'VPS1'!$J$10:$J$29,1,FALSE)</f>
        <v>#N/A</v>
      </c>
      <c r="C907" s="131" t="str">
        <f t="shared" si="201"/>
        <v/>
      </c>
      <c r="D907" s="132"/>
      <c r="E907" s="132"/>
      <c r="F907" s="55"/>
      <c r="G907" s="132"/>
      <c r="H907" s="132"/>
      <c r="I907" s="132"/>
      <c r="J907" s="132"/>
      <c r="K907" s="132"/>
      <c r="L907" s="133"/>
      <c r="M907" s="134"/>
      <c r="N907" s="132"/>
      <c r="O907" s="132"/>
      <c r="P907" s="134" t="str">
        <f t="shared" si="202"/>
        <v>nepildyti</v>
      </c>
      <c r="Q907" s="135" t="str">
        <f t="shared" si="202"/>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si="196"/>
        <v>0</v>
      </c>
      <c r="BH907" s="54">
        <f t="shared" si="203"/>
        <v>0</v>
      </c>
      <c r="BI907" s="54">
        <f t="shared" si="197"/>
        <v>0</v>
      </c>
      <c r="BJ907" s="54">
        <f t="shared" si="198"/>
        <v>0</v>
      </c>
      <c r="BK907" s="54">
        <f t="shared" si="199"/>
        <v>0</v>
      </c>
      <c r="BL907" s="54">
        <f t="shared" si="204"/>
        <v>0</v>
      </c>
      <c r="BM907" s="54">
        <f t="shared" si="205"/>
        <v>0</v>
      </c>
      <c r="BN907" s="54" t="str">
        <f t="shared" si="206"/>
        <v>ne</v>
      </c>
      <c r="BO907" s="54" t="str">
        <f t="shared" si="207"/>
        <v>ne</v>
      </c>
      <c r="BP907" s="54" t="str">
        <f t="shared" si="207"/>
        <v>ne</v>
      </c>
      <c r="BQ907" s="54" t="str">
        <f t="shared" si="208"/>
        <v>ne</v>
      </c>
      <c r="BR907" s="54" t="str">
        <f t="shared" si="209"/>
        <v>ne</v>
      </c>
      <c r="BS907" s="54" t="str">
        <f t="shared" si="200"/>
        <v>ne</v>
      </c>
    </row>
    <row r="908" spans="2:71" x14ac:dyDescent="0.2">
      <c r="B908" s="54" t="e">
        <f>VLOOKUP(E908,'VPS1'!$J$10:$J$29,1,FALSE)</f>
        <v>#N/A</v>
      </c>
      <c r="C908" s="131" t="str">
        <f t="shared" si="201"/>
        <v/>
      </c>
      <c r="D908" s="132"/>
      <c r="E908" s="132"/>
      <c r="F908" s="55"/>
      <c r="G908" s="132"/>
      <c r="H908" s="132"/>
      <c r="I908" s="132"/>
      <c r="J908" s="132"/>
      <c r="K908" s="132"/>
      <c r="L908" s="133"/>
      <c r="M908" s="134"/>
      <c r="N908" s="132"/>
      <c r="O908" s="132"/>
      <c r="P908" s="134" t="str">
        <f t="shared" si="202"/>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si="203"/>
        <v>0</v>
      </c>
      <c r="BI908" s="54">
        <f t="shared" si="197"/>
        <v>0</v>
      </c>
      <c r="BJ908" s="54">
        <f t="shared" si="198"/>
        <v>0</v>
      </c>
      <c r="BK908" s="54">
        <f t="shared" si="199"/>
        <v>0</v>
      </c>
      <c r="BL908" s="54">
        <f t="shared" si="204"/>
        <v>0</v>
      </c>
      <c r="BM908" s="54">
        <f t="shared" si="205"/>
        <v>0</v>
      </c>
      <c r="BN908" s="54" t="str">
        <f t="shared" si="206"/>
        <v>ne</v>
      </c>
      <c r="BO908" s="54" t="str">
        <f t="shared" si="207"/>
        <v>ne</v>
      </c>
      <c r="BP908" s="54" t="str">
        <f t="shared" si="207"/>
        <v>ne</v>
      </c>
      <c r="BQ908" s="54" t="str">
        <f t="shared" si="208"/>
        <v>ne</v>
      </c>
      <c r="BR908" s="54" t="str">
        <f t="shared" si="209"/>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s="144" customFormat="1" x14ac:dyDescent="0.2">
      <c r="A913" s="128"/>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IF($F913&gt;0,YEAR($F913),)</f>
        <v>0</v>
      </c>
      <c r="BH913" s="54">
        <f t="shared" si="203"/>
        <v>0</v>
      </c>
      <c r="BI913" s="54">
        <f t="shared" si="197"/>
        <v>0</v>
      </c>
      <c r="BJ913" s="54">
        <f>IF($AI913&gt;0,YEAR($AI913),)</f>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ref="BG914:BG977" si="210">IF($F914&gt;0,YEAR($F914),)</f>
        <v>0</v>
      </c>
      <c r="BH914" s="54">
        <f t="shared" si="203"/>
        <v>0</v>
      </c>
      <c r="BI914" s="54">
        <f t="shared" si="197"/>
        <v>0</v>
      </c>
      <c r="BJ914" s="54">
        <f t="shared" ref="BJ914:BJ977" si="211">IF($AI914&gt;0,YEAR($AI914),)</f>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210"/>
        <v>0</v>
      </c>
      <c r="BH915" s="54">
        <f t="shared" si="203"/>
        <v>0</v>
      </c>
      <c r="BI915" s="54">
        <f t="shared" si="197"/>
        <v>0</v>
      </c>
      <c r="BJ915" s="54">
        <f t="shared" si="211"/>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210"/>
        <v>0</v>
      </c>
      <c r="BH916" s="54">
        <f t="shared" si="203"/>
        <v>0</v>
      </c>
      <c r="BI916" s="54">
        <f t="shared" si="197"/>
        <v>0</v>
      </c>
      <c r="BJ916" s="54">
        <f t="shared" si="211"/>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210"/>
        <v>0</v>
      </c>
      <c r="BH917" s="54">
        <f t="shared" si="203"/>
        <v>0</v>
      </c>
      <c r="BI917" s="54">
        <f t="shared" si="197"/>
        <v>0</v>
      </c>
      <c r="BJ917" s="54">
        <f t="shared" si="211"/>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x14ac:dyDescent="0.2">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 t="shared" si="210"/>
        <v>0</v>
      </c>
      <c r="BH918" s="54">
        <f t="shared" si="203"/>
        <v>0</v>
      </c>
      <c r="BI918" s="54">
        <f t="shared" si="197"/>
        <v>0</v>
      </c>
      <c r="BJ918" s="54">
        <f t="shared" si="211"/>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si="210"/>
        <v>0</v>
      </c>
      <c r="BH919" s="54">
        <f t="shared" si="203"/>
        <v>0</v>
      </c>
      <c r="BI919" s="54">
        <f t="shared" si="197"/>
        <v>0</v>
      </c>
      <c r="BJ919" s="54">
        <f t="shared" si="211"/>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ref="BI966:BI1029" si="212">IF($AH966&gt;0,YEAR($AH966),)</f>
        <v>0</v>
      </c>
      <c r="BJ966" s="54">
        <f t="shared" si="211"/>
        <v>0</v>
      </c>
      <c r="BK966" s="54">
        <f t="shared" ref="BK966:BK1029" si="213">IF($AJ966&gt;0,YEAR($AJ966),)</f>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ref="BS966:BS1029" si="214">IF(BK966&gt;0,"taip","ne")</f>
        <v>ne</v>
      </c>
    </row>
    <row r="967" spans="2:71" x14ac:dyDescent="0.2">
      <c r="B967" s="54" t="e">
        <f>VLOOKUP(E967,'VPS1'!$J$10:$J$29,1,FALSE)</f>
        <v>#N/A</v>
      </c>
      <c r="C967" s="131" t="str">
        <f t="shared" ref="C967:C1030" si="215">LEFT(E967,4)</f>
        <v/>
      </c>
      <c r="D967" s="132"/>
      <c r="E967" s="132"/>
      <c r="F967" s="55"/>
      <c r="G967" s="132"/>
      <c r="H967" s="132"/>
      <c r="I967" s="132"/>
      <c r="J967" s="132"/>
      <c r="K967" s="132"/>
      <c r="L967" s="133"/>
      <c r="M967" s="134"/>
      <c r="N967" s="132"/>
      <c r="O967" s="132"/>
      <c r="P967" s="134" t="str">
        <f t="shared" ref="P967:Q1030" si="216">IF($N967="fizinis asmuo","užpildykite","nepildyti")</f>
        <v>nepildyti</v>
      </c>
      <c r="Q967" s="135" t="str">
        <f t="shared" si="216"/>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ref="BH967:BH1030" si="217">IF($AF967&gt;0,YEAR($AF967),)</f>
        <v>0</v>
      </c>
      <c r="BI967" s="54">
        <f t="shared" si="212"/>
        <v>0</v>
      </c>
      <c r="BJ967" s="54">
        <f t="shared" si="211"/>
        <v>0</v>
      </c>
      <c r="BK967" s="54">
        <f t="shared" si="213"/>
        <v>0</v>
      </c>
      <c r="BL967" s="54">
        <f t="shared" ref="BL967:BL1030" si="218">IF($AK967&gt;0,$AK967,)</f>
        <v>0</v>
      </c>
      <c r="BM967" s="54">
        <f t="shared" ref="BM967:BM1030" si="219">IF($AL967&gt;0,$AL967,)</f>
        <v>0</v>
      </c>
      <c r="BN967" s="54" t="str">
        <f t="shared" ref="BN967:BN1030" si="220">IF(BH967&gt;0,"taip","ne")</f>
        <v>ne</v>
      </c>
      <c r="BO967" s="54" t="str">
        <f t="shared" ref="BO967:BP1030" si="221">IF(BI967&gt;0,"taip","ne")</f>
        <v>ne</v>
      </c>
      <c r="BP967" s="54" t="str">
        <f t="shared" si="221"/>
        <v>ne</v>
      </c>
      <c r="BQ967" s="54" t="str">
        <f t="shared" ref="BQ967:BQ1030" si="222">IF(BL967&gt;0,"taip","ne")</f>
        <v>ne</v>
      </c>
      <c r="BR967" s="54" t="str">
        <f t="shared" ref="BR967:BR1030" si="223">IF(BM967&gt;0,"taip","ne")</f>
        <v>ne</v>
      </c>
      <c r="BS967" s="54" t="str">
        <f t="shared" si="214"/>
        <v>ne</v>
      </c>
    </row>
    <row r="968" spans="2:71" x14ac:dyDescent="0.2">
      <c r="B968" s="54" t="e">
        <f>VLOOKUP(E968,'VPS1'!$J$10:$J$29,1,FALSE)</f>
        <v>#N/A</v>
      </c>
      <c r="C968" s="131" t="str">
        <f t="shared" si="215"/>
        <v/>
      </c>
      <c r="D968" s="132"/>
      <c r="E968" s="132"/>
      <c r="F968" s="55"/>
      <c r="G968" s="132"/>
      <c r="H968" s="132"/>
      <c r="I968" s="132"/>
      <c r="J968" s="132"/>
      <c r="K968" s="132"/>
      <c r="L968" s="133"/>
      <c r="M968" s="134"/>
      <c r="N968" s="132"/>
      <c r="O968" s="132"/>
      <c r="P968" s="134" t="str">
        <f t="shared" si="216"/>
        <v>nepildyti</v>
      </c>
      <c r="Q968" s="135" t="str">
        <f t="shared" si="216"/>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17"/>
        <v>0</v>
      </c>
      <c r="BI968" s="54">
        <f t="shared" si="212"/>
        <v>0</v>
      </c>
      <c r="BJ968" s="54">
        <f t="shared" si="211"/>
        <v>0</v>
      </c>
      <c r="BK968" s="54">
        <f t="shared" si="213"/>
        <v>0</v>
      </c>
      <c r="BL968" s="54">
        <f t="shared" si="218"/>
        <v>0</v>
      </c>
      <c r="BM968" s="54">
        <f t="shared" si="219"/>
        <v>0</v>
      </c>
      <c r="BN968" s="54" t="str">
        <f t="shared" si="220"/>
        <v>ne</v>
      </c>
      <c r="BO968" s="54" t="str">
        <f t="shared" si="221"/>
        <v>ne</v>
      </c>
      <c r="BP968" s="54" t="str">
        <f t="shared" si="221"/>
        <v>ne</v>
      </c>
      <c r="BQ968" s="54" t="str">
        <f t="shared" si="222"/>
        <v>ne</v>
      </c>
      <c r="BR968" s="54" t="str">
        <f t="shared" si="223"/>
        <v>ne</v>
      </c>
      <c r="BS968" s="54" t="str">
        <f t="shared" si="214"/>
        <v>ne</v>
      </c>
    </row>
    <row r="969" spans="2:71" x14ac:dyDescent="0.2">
      <c r="B969" s="54" t="e">
        <f>VLOOKUP(E969,'VPS1'!$J$10:$J$29,1,FALSE)</f>
        <v>#N/A</v>
      </c>
      <c r="C969" s="131" t="str">
        <f t="shared" si="215"/>
        <v/>
      </c>
      <c r="D969" s="132"/>
      <c r="E969" s="132"/>
      <c r="F969" s="55"/>
      <c r="G969" s="132"/>
      <c r="H969" s="132"/>
      <c r="I969" s="132"/>
      <c r="J969" s="132"/>
      <c r="K969" s="132"/>
      <c r="L969" s="133"/>
      <c r="M969" s="134"/>
      <c r="N969" s="132"/>
      <c r="O969" s="132"/>
      <c r="P969" s="134" t="str">
        <f t="shared" si="216"/>
        <v>nepildyti</v>
      </c>
      <c r="Q969" s="135" t="str">
        <f t="shared" si="216"/>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17"/>
        <v>0</v>
      </c>
      <c r="BI969" s="54">
        <f t="shared" si="212"/>
        <v>0</v>
      </c>
      <c r="BJ969" s="54">
        <f t="shared" si="211"/>
        <v>0</v>
      </c>
      <c r="BK969" s="54">
        <f t="shared" si="213"/>
        <v>0</v>
      </c>
      <c r="BL969" s="54">
        <f t="shared" si="218"/>
        <v>0</v>
      </c>
      <c r="BM969" s="54">
        <f t="shared" si="219"/>
        <v>0</v>
      </c>
      <c r="BN969" s="54" t="str">
        <f t="shared" si="220"/>
        <v>ne</v>
      </c>
      <c r="BO969" s="54" t="str">
        <f t="shared" si="221"/>
        <v>ne</v>
      </c>
      <c r="BP969" s="54" t="str">
        <f t="shared" si="221"/>
        <v>ne</v>
      </c>
      <c r="BQ969" s="54" t="str">
        <f t="shared" si="222"/>
        <v>ne</v>
      </c>
      <c r="BR969" s="54" t="str">
        <f t="shared" si="223"/>
        <v>ne</v>
      </c>
      <c r="BS969" s="54" t="str">
        <f t="shared" si="214"/>
        <v>ne</v>
      </c>
    </row>
    <row r="970" spans="2:71" x14ac:dyDescent="0.2">
      <c r="B970" s="54" t="e">
        <f>VLOOKUP(E970,'VPS1'!$J$10:$J$29,1,FALSE)</f>
        <v>#N/A</v>
      </c>
      <c r="C970" s="131" t="str">
        <f t="shared" si="215"/>
        <v/>
      </c>
      <c r="D970" s="132"/>
      <c r="E970" s="132"/>
      <c r="F970" s="55"/>
      <c r="G970" s="132"/>
      <c r="H970" s="132"/>
      <c r="I970" s="132"/>
      <c r="J970" s="132"/>
      <c r="K970" s="132"/>
      <c r="L970" s="133"/>
      <c r="M970" s="134"/>
      <c r="N970" s="132"/>
      <c r="O970" s="132"/>
      <c r="P970" s="134" t="str">
        <f t="shared" si="216"/>
        <v>nepildyti</v>
      </c>
      <c r="Q970" s="135" t="str">
        <f t="shared" si="216"/>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17"/>
        <v>0</v>
      </c>
      <c r="BI970" s="54">
        <f t="shared" si="212"/>
        <v>0</v>
      </c>
      <c r="BJ970" s="54">
        <f t="shared" si="211"/>
        <v>0</v>
      </c>
      <c r="BK970" s="54">
        <f t="shared" si="213"/>
        <v>0</v>
      </c>
      <c r="BL970" s="54">
        <f t="shared" si="218"/>
        <v>0</v>
      </c>
      <c r="BM970" s="54">
        <f t="shared" si="219"/>
        <v>0</v>
      </c>
      <c r="BN970" s="54" t="str">
        <f t="shared" si="220"/>
        <v>ne</v>
      </c>
      <c r="BO970" s="54" t="str">
        <f t="shared" si="221"/>
        <v>ne</v>
      </c>
      <c r="BP970" s="54" t="str">
        <f t="shared" si="221"/>
        <v>ne</v>
      </c>
      <c r="BQ970" s="54" t="str">
        <f t="shared" si="222"/>
        <v>ne</v>
      </c>
      <c r="BR970" s="54" t="str">
        <f t="shared" si="223"/>
        <v>ne</v>
      </c>
      <c r="BS970" s="54" t="str">
        <f t="shared" si="214"/>
        <v>ne</v>
      </c>
    </row>
    <row r="971" spans="2:71" x14ac:dyDescent="0.2">
      <c r="B971" s="54" t="e">
        <f>VLOOKUP(E971,'VPS1'!$J$10:$J$29,1,FALSE)</f>
        <v>#N/A</v>
      </c>
      <c r="C971" s="131" t="str">
        <f t="shared" si="215"/>
        <v/>
      </c>
      <c r="D971" s="132"/>
      <c r="E971" s="132"/>
      <c r="F971" s="55"/>
      <c r="G971" s="132"/>
      <c r="H971" s="132"/>
      <c r="I971" s="132"/>
      <c r="J971" s="132"/>
      <c r="K971" s="132"/>
      <c r="L971" s="133"/>
      <c r="M971" s="134"/>
      <c r="N971" s="132"/>
      <c r="O971" s="132"/>
      <c r="P971" s="134" t="str">
        <f t="shared" si="216"/>
        <v>nepildyti</v>
      </c>
      <c r="Q971" s="135" t="str">
        <f t="shared" si="216"/>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17"/>
        <v>0</v>
      </c>
      <c r="BI971" s="54">
        <f t="shared" si="212"/>
        <v>0</v>
      </c>
      <c r="BJ971" s="54">
        <f t="shared" si="211"/>
        <v>0</v>
      </c>
      <c r="BK971" s="54">
        <f t="shared" si="213"/>
        <v>0</v>
      </c>
      <c r="BL971" s="54">
        <f t="shared" si="218"/>
        <v>0</v>
      </c>
      <c r="BM971" s="54">
        <f t="shared" si="219"/>
        <v>0</v>
      </c>
      <c r="BN971" s="54" t="str">
        <f t="shared" si="220"/>
        <v>ne</v>
      </c>
      <c r="BO971" s="54" t="str">
        <f t="shared" si="221"/>
        <v>ne</v>
      </c>
      <c r="BP971" s="54" t="str">
        <f t="shared" si="221"/>
        <v>ne</v>
      </c>
      <c r="BQ971" s="54" t="str">
        <f t="shared" si="222"/>
        <v>ne</v>
      </c>
      <c r="BR971" s="54" t="str">
        <f t="shared" si="223"/>
        <v>ne</v>
      </c>
      <c r="BS971" s="54" t="str">
        <f t="shared" si="214"/>
        <v>ne</v>
      </c>
    </row>
    <row r="972" spans="2:71" x14ac:dyDescent="0.2">
      <c r="B972" s="54" t="e">
        <f>VLOOKUP(E972,'VPS1'!$J$10:$J$29,1,FALSE)</f>
        <v>#N/A</v>
      </c>
      <c r="C972" s="131" t="str">
        <f t="shared" si="215"/>
        <v/>
      </c>
      <c r="D972" s="132"/>
      <c r="E972" s="132"/>
      <c r="F972" s="55"/>
      <c r="G972" s="132"/>
      <c r="H972" s="132"/>
      <c r="I972" s="132"/>
      <c r="J972" s="132"/>
      <c r="K972" s="132"/>
      <c r="L972" s="133"/>
      <c r="M972" s="134"/>
      <c r="N972" s="132"/>
      <c r="O972" s="132"/>
      <c r="P972" s="134" t="str">
        <f t="shared" si="216"/>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si="217"/>
        <v>0</v>
      </c>
      <c r="BI972" s="54">
        <f t="shared" si="212"/>
        <v>0</v>
      </c>
      <c r="BJ972" s="54">
        <f t="shared" si="211"/>
        <v>0</v>
      </c>
      <c r="BK972" s="54">
        <f t="shared" si="213"/>
        <v>0</v>
      </c>
      <c r="BL972" s="54">
        <f t="shared" si="218"/>
        <v>0</v>
      </c>
      <c r="BM972" s="54">
        <f t="shared" si="219"/>
        <v>0</v>
      </c>
      <c r="BN972" s="54" t="str">
        <f t="shared" si="220"/>
        <v>ne</v>
      </c>
      <c r="BO972" s="54" t="str">
        <f t="shared" si="221"/>
        <v>ne</v>
      </c>
      <c r="BP972" s="54" t="str">
        <f t="shared" si="221"/>
        <v>ne</v>
      </c>
      <c r="BQ972" s="54" t="str">
        <f t="shared" si="222"/>
        <v>ne</v>
      </c>
      <c r="BR972" s="54" t="str">
        <f t="shared" si="223"/>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ref="BG978:BG1041" si="224">IF($F978&gt;0,YEAR($F978),)</f>
        <v>0</v>
      </c>
      <c r="BH978" s="54">
        <f t="shared" si="217"/>
        <v>0</v>
      </c>
      <c r="BI978" s="54">
        <f t="shared" si="212"/>
        <v>0</v>
      </c>
      <c r="BJ978" s="54">
        <f t="shared" ref="BJ978:BJ1041" si="225">IF($AI978&gt;0,YEAR($AI978),)</f>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24"/>
        <v>0</v>
      </c>
      <c r="BH979" s="54">
        <f t="shared" si="217"/>
        <v>0</v>
      </c>
      <c r="BI979" s="54">
        <f t="shared" si="212"/>
        <v>0</v>
      </c>
      <c r="BJ979" s="54">
        <f t="shared" si="225"/>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24"/>
        <v>0</v>
      </c>
      <c r="BH980" s="54">
        <f t="shared" si="217"/>
        <v>0</v>
      </c>
      <c r="BI980" s="54">
        <f t="shared" si="212"/>
        <v>0</v>
      </c>
      <c r="BJ980" s="54">
        <f t="shared" si="225"/>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24"/>
        <v>0</v>
      </c>
      <c r="BH981" s="54">
        <f t="shared" si="217"/>
        <v>0</v>
      </c>
      <c r="BI981" s="54">
        <f t="shared" si="212"/>
        <v>0</v>
      </c>
      <c r="BJ981" s="54">
        <f t="shared" si="225"/>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24"/>
        <v>0</v>
      </c>
      <c r="BH982" s="54">
        <f t="shared" si="217"/>
        <v>0</v>
      </c>
      <c r="BI982" s="54">
        <f t="shared" si="212"/>
        <v>0</v>
      </c>
      <c r="BJ982" s="54">
        <f t="shared" si="225"/>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si="224"/>
        <v>0</v>
      </c>
      <c r="BH983" s="54">
        <f t="shared" si="217"/>
        <v>0</v>
      </c>
      <c r="BI983" s="54">
        <f t="shared" si="212"/>
        <v>0</v>
      </c>
      <c r="BJ983" s="54">
        <f t="shared" si="225"/>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ref="BI1030:BI1093" si="226">IF($AH1030&gt;0,YEAR($AH1030),)</f>
        <v>0</v>
      </c>
      <c r="BJ1030" s="54">
        <f t="shared" si="225"/>
        <v>0</v>
      </c>
      <c r="BK1030" s="54">
        <f t="shared" ref="BK1030:BK1093" si="227">IF($AJ1030&gt;0,YEAR($AJ1030),)</f>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ref="BS1030:BS1093" si="228">IF(BK1030&gt;0,"taip","ne")</f>
        <v>ne</v>
      </c>
    </row>
    <row r="1031" spans="2:71" x14ac:dyDescent="0.2">
      <c r="B1031" s="54" t="e">
        <f>VLOOKUP(E1031,'VPS1'!$J$10:$J$29,1,FALSE)</f>
        <v>#N/A</v>
      </c>
      <c r="C1031" s="131" t="str">
        <f t="shared" ref="C1031:C1094" si="229">LEFT(E1031,4)</f>
        <v/>
      </c>
      <c r="D1031" s="132"/>
      <c r="E1031" s="132"/>
      <c r="F1031" s="55"/>
      <c r="G1031" s="132"/>
      <c r="H1031" s="132"/>
      <c r="I1031" s="132"/>
      <c r="J1031" s="132"/>
      <c r="K1031" s="132"/>
      <c r="L1031" s="133"/>
      <c r="M1031" s="134"/>
      <c r="N1031" s="132"/>
      <c r="O1031" s="132"/>
      <c r="P1031" s="134" t="str">
        <f t="shared" ref="P1031:Q1094" si="230">IF($N1031="fizinis asmuo","užpildykite","nepildyti")</f>
        <v>nepildyti</v>
      </c>
      <c r="Q1031" s="135" t="str">
        <f t="shared" si="230"/>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ref="BH1031:BH1094" si="231">IF($AF1031&gt;0,YEAR($AF1031),)</f>
        <v>0</v>
      </c>
      <c r="BI1031" s="54">
        <f t="shared" si="226"/>
        <v>0</v>
      </c>
      <c r="BJ1031" s="54">
        <f t="shared" si="225"/>
        <v>0</v>
      </c>
      <c r="BK1031" s="54">
        <f t="shared" si="227"/>
        <v>0</v>
      </c>
      <c r="BL1031" s="54">
        <f t="shared" ref="BL1031:BL1094" si="232">IF($AK1031&gt;0,$AK1031,)</f>
        <v>0</v>
      </c>
      <c r="BM1031" s="54">
        <f t="shared" ref="BM1031:BM1094" si="233">IF($AL1031&gt;0,$AL1031,)</f>
        <v>0</v>
      </c>
      <c r="BN1031" s="54" t="str">
        <f t="shared" ref="BN1031:BN1094" si="234">IF(BH1031&gt;0,"taip","ne")</f>
        <v>ne</v>
      </c>
      <c r="BO1031" s="54" t="str">
        <f t="shared" ref="BO1031:BP1094" si="235">IF(BI1031&gt;0,"taip","ne")</f>
        <v>ne</v>
      </c>
      <c r="BP1031" s="54" t="str">
        <f t="shared" si="235"/>
        <v>ne</v>
      </c>
      <c r="BQ1031" s="54" t="str">
        <f t="shared" ref="BQ1031:BQ1094" si="236">IF(BL1031&gt;0,"taip","ne")</f>
        <v>ne</v>
      </c>
      <c r="BR1031" s="54" t="str">
        <f t="shared" ref="BR1031:BR1094" si="237">IF(BM1031&gt;0,"taip","ne")</f>
        <v>ne</v>
      </c>
      <c r="BS1031" s="54" t="str">
        <f t="shared" si="228"/>
        <v>ne</v>
      </c>
    </row>
    <row r="1032" spans="2:71" x14ac:dyDescent="0.2">
      <c r="B1032" s="54" t="e">
        <f>VLOOKUP(E1032,'VPS1'!$J$10:$J$29,1,FALSE)</f>
        <v>#N/A</v>
      </c>
      <c r="C1032" s="131" t="str">
        <f t="shared" si="229"/>
        <v/>
      </c>
      <c r="D1032" s="132"/>
      <c r="E1032" s="132"/>
      <c r="F1032" s="55"/>
      <c r="G1032" s="132"/>
      <c r="H1032" s="132"/>
      <c r="I1032" s="132"/>
      <c r="J1032" s="132"/>
      <c r="K1032" s="132"/>
      <c r="L1032" s="133"/>
      <c r="M1032" s="134"/>
      <c r="N1032" s="132"/>
      <c r="O1032" s="132"/>
      <c r="P1032" s="134" t="str">
        <f t="shared" si="230"/>
        <v>nepildyti</v>
      </c>
      <c r="Q1032" s="135" t="str">
        <f t="shared" si="230"/>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31"/>
        <v>0</v>
      </c>
      <c r="BI1032" s="54">
        <f t="shared" si="226"/>
        <v>0</v>
      </c>
      <c r="BJ1032" s="54">
        <f t="shared" si="225"/>
        <v>0</v>
      </c>
      <c r="BK1032" s="54">
        <f t="shared" si="227"/>
        <v>0</v>
      </c>
      <c r="BL1032" s="54">
        <f t="shared" si="232"/>
        <v>0</v>
      </c>
      <c r="BM1032" s="54">
        <f t="shared" si="233"/>
        <v>0</v>
      </c>
      <c r="BN1032" s="54" t="str">
        <f t="shared" si="234"/>
        <v>ne</v>
      </c>
      <c r="BO1032" s="54" t="str">
        <f t="shared" si="235"/>
        <v>ne</v>
      </c>
      <c r="BP1032" s="54" t="str">
        <f t="shared" si="235"/>
        <v>ne</v>
      </c>
      <c r="BQ1032" s="54" t="str">
        <f t="shared" si="236"/>
        <v>ne</v>
      </c>
      <c r="BR1032" s="54" t="str">
        <f t="shared" si="237"/>
        <v>ne</v>
      </c>
      <c r="BS1032" s="54" t="str">
        <f t="shared" si="228"/>
        <v>ne</v>
      </c>
    </row>
    <row r="1033" spans="2:71" x14ac:dyDescent="0.2">
      <c r="B1033" s="54" t="e">
        <f>VLOOKUP(E1033,'VPS1'!$J$10:$J$29,1,FALSE)</f>
        <v>#N/A</v>
      </c>
      <c r="C1033" s="131" t="str">
        <f t="shared" si="229"/>
        <v/>
      </c>
      <c r="D1033" s="132"/>
      <c r="E1033" s="132"/>
      <c r="F1033" s="55"/>
      <c r="G1033" s="132"/>
      <c r="H1033" s="132"/>
      <c r="I1033" s="132"/>
      <c r="J1033" s="132"/>
      <c r="K1033" s="132"/>
      <c r="L1033" s="133"/>
      <c r="M1033" s="134"/>
      <c r="N1033" s="132"/>
      <c r="O1033" s="132"/>
      <c r="P1033" s="134" t="str">
        <f t="shared" si="230"/>
        <v>nepildyti</v>
      </c>
      <c r="Q1033" s="135" t="str">
        <f t="shared" si="230"/>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31"/>
        <v>0</v>
      </c>
      <c r="BI1033" s="54">
        <f t="shared" si="226"/>
        <v>0</v>
      </c>
      <c r="BJ1033" s="54">
        <f t="shared" si="225"/>
        <v>0</v>
      </c>
      <c r="BK1033" s="54">
        <f t="shared" si="227"/>
        <v>0</v>
      </c>
      <c r="BL1033" s="54">
        <f t="shared" si="232"/>
        <v>0</v>
      </c>
      <c r="BM1033" s="54">
        <f t="shared" si="233"/>
        <v>0</v>
      </c>
      <c r="BN1033" s="54" t="str">
        <f t="shared" si="234"/>
        <v>ne</v>
      </c>
      <c r="BO1033" s="54" t="str">
        <f t="shared" si="235"/>
        <v>ne</v>
      </c>
      <c r="BP1033" s="54" t="str">
        <f t="shared" si="235"/>
        <v>ne</v>
      </c>
      <c r="BQ1033" s="54" t="str">
        <f t="shared" si="236"/>
        <v>ne</v>
      </c>
      <c r="BR1033" s="54" t="str">
        <f t="shared" si="237"/>
        <v>ne</v>
      </c>
      <c r="BS1033" s="54" t="str">
        <f t="shared" si="228"/>
        <v>ne</v>
      </c>
    </row>
    <row r="1034" spans="2:71" x14ac:dyDescent="0.2">
      <c r="B1034" s="54" t="e">
        <f>VLOOKUP(E1034,'VPS1'!$J$10:$J$29,1,FALSE)</f>
        <v>#N/A</v>
      </c>
      <c r="C1034" s="131" t="str">
        <f t="shared" si="229"/>
        <v/>
      </c>
      <c r="D1034" s="132"/>
      <c r="E1034" s="132"/>
      <c r="F1034" s="55"/>
      <c r="G1034" s="132"/>
      <c r="H1034" s="132"/>
      <c r="I1034" s="132"/>
      <c r="J1034" s="132"/>
      <c r="K1034" s="132"/>
      <c r="L1034" s="133"/>
      <c r="M1034" s="134"/>
      <c r="N1034" s="132"/>
      <c r="O1034" s="132"/>
      <c r="P1034" s="134" t="str">
        <f t="shared" si="230"/>
        <v>nepildyti</v>
      </c>
      <c r="Q1034" s="135" t="str">
        <f t="shared" si="230"/>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31"/>
        <v>0</v>
      </c>
      <c r="BI1034" s="54">
        <f t="shared" si="226"/>
        <v>0</v>
      </c>
      <c r="BJ1034" s="54">
        <f t="shared" si="225"/>
        <v>0</v>
      </c>
      <c r="BK1034" s="54">
        <f t="shared" si="227"/>
        <v>0</v>
      </c>
      <c r="BL1034" s="54">
        <f t="shared" si="232"/>
        <v>0</v>
      </c>
      <c r="BM1034" s="54">
        <f t="shared" si="233"/>
        <v>0</v>
      </c>
      <c r="BN1034" s="54" t="str">
        <f t="shared" si="234"/>
        <v>ne</v>
      </c>
      <c r="BO1034" s="54" t="str">
        <f t="shared" si="235"/>
        <v>ne</v>
      </c>
      <c r="BP1034" s="54" t="str">
        <f t="shared" si="235"/>
        <v>ne</v>
      </c>
      <c r="BQ1034" s="54" t="str">
        <f t="shared" si="236"/>
        <v>ne</v>
      </c>
      <c r="BR1034" s="54" t="str">
        <f t="shared" si="237"/>
        <v>ne</v>
      </c>
      <c r="BS1034" s="54" t="str">
        <f t="shared" si="228"/>
        <v>ne</v>
      </c>
    </row>
    <row r="1035" spans="2:71" x14ac:dyDescent="0.2">
      <c r="B1035" s="54" t="e">
        <f>VLOOKUP(E1035,'VPS1'!$J$10:$J$29,1,FALSE)</f>
        <v>#N/A</v>
      </c>
      <c r="C1035" s="131" t="str">
        <f t="shared" si="229"/>
        <v/>
      </c>
      <c r="D1035" s="132"/>
      <c r="E1035" s="132"/>
      <c r="F1035" s="55"/>
      <c r="G1035" s="132"/>
      <c r="H1035" s="132"/>
      <c r="I1035" s="132"/>
      <c r="J1035" s="132"/>
      <c r="K1035" s="132"/>
      <c r="L1035" s="133"/>
      <c r="M1035" s="134"/>
      <c r="N1035" s="132"/>
      <c r="O1035" s="132"/>
      <c r="P1035" s="134" t="str">
        <f t="shared" si="230"/>
        <v>nepildyti</v>
      </c>
      <c r="Q1035" s="135" t="str">
        <f t="shared" si="230"/>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31"/>
        <v>0</v>
      </c>
      <c r="BI1035" s="54">
        <f t="shared" si="226"/>
        <v>0</v>
      </c>
      <c r="BJ1035" s="54">
        <f t="shared" si="225"/>
        <v>0</v>
      </c>
      <c r="BK1035" s="54">
        <f t="shared" si="227"/>
        <v>0</v>
      </c>
      <c r="BL1035" s="54">
        <f t="shared" si="232"/>
        <v>0</v>
      </c>
      <c r="BM1035" s="54">
        <f t="shared" si="233"/>
        <v>0</v>
      </c>
      <c r="BN1035" s="54" t="str">
        <f t="shared" si="234"/>
        <v>ne</v>
      </c>
      <c r="BO1035" s="54" t="str">
        <f t="shared" si="235"/>
        <v>ne</v>
      </c>
      <c r="BP1035" s="54" t="str">
        <f t="shared" si="235"/>
        <v>ne</v>
      </c>
      <c r="BQ1035" s="54" t="str">
        <f t="shared" si="236"/>
        <v>ne</v>
      </c>
      <c r="BR1035" s="54" t="str">
        <f t="shared" si="237"/>
        <v>ne</v>
      </c>
      <c r="BS1035" s="54" t="str">
        <f t="shared" si="228"/>
        <v>ne</v>
      </c>
    </row>
    <row r="1036" spans="2:71" x14ac:dyDescent="0.2">
      <c r="B1036" s="54" t="e">
        <f>VLOOKUP(E1036,'VPS1'!$J$10:$J$29,1,FALSE)</f>
        <v>#N/A</v>
      </c>
      <c r="C1036" s="131" t="str">
        <f t="shared" si="229"/>
        <v/>
      </c>
      <c r="D1036" s="132"/>
      <c r="E1036" s="132"/>
      <c r="F1036" s="55"/>
      <c r="G1036" s="132"/>
      <c r="H1036" s="132"/>
      <c r="I1036" s="132"/>
      <c r="J1036" s="132"/>
      <c r="K1036" s="132"/>
      <c r="L1036" s="133"/>
      <c r="M1036" s="134"/>
      <c r="N1036" s="132"/>
      <c r="O1036" s="132"/>
      <c r="P1036" s="134" t="str">
        <f t="shared" si="230"/>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si="231"/>
        <v>0</v>
      </c>
      <c r="BI1036" s="54">
        <f t="shared" si="226"/>
        <v>0</v>
      </c>
      <c r="BJ1036" s="54">
        <f t="shared" si="225"/>
        <v>0</v>
      </c>
      <c r="BK1036" s="54">
        <f t="shared" si="227"/>
        <v>0</v>
      </c>
      <c r="BL1036" s="54">
        <f t="shared" si="232"/>
        <v>0</v>
      </c>
      <c r="BM1036" s="54">
        <f t="shared" si="233"/>
        <v>0</v>
      </c>
      <c r="BN1036" s="54" t="str">
        <f t="shared" si="234"/>
        <v>ne</v>
      </c>
      <c r="BO1036" s="54" t="str">
        <f t="shared" si="235"/>
        <v>ne</v>
      </c>
      <c r="BP1036" s="54" t="str">
        <f t="shared" si="235"/>
        <v>ne</v>
      </c>
      <c r="BQ1036" s="54" t="str">
        <f t="shared" si="236"/>
        <v>ne</v>
      </c>
      <c r="BR1036" s="54" t="str">
        <f t="shared" si="237"/>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ref="BG1042:BG1105" si="238">IF($F1042&gt;0,YEAR($F1042),)</f>
        <v>0</v>
      </c>
      <c r="BH1042" s="54">
        <f t="shared" si="231"/>
        <v>0</v>
      </c>
      <c r="BI1042" s="54">
        <f t="shared" si="226"/>
        <v>0</v>
      </c>
      <c r="BJ1042" s="54">
        <f t="shared" ref="BJ1042:BJ1105" si="239">IF($AI1042&gt;0,YEAR($AI1042),)</f>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38"/>
        <v>0</v>
      </c>
      <c r="BH1043" s="54">
        <f t="shared" si="231"/>
        <v>0</v>
      </c>
      <c r="BI1043" s="54">
        <f t="shared" si="226"/>
        <v>0</v>
      </c>
      <c r="BJ1043" s="54">
        <f t="shared" si="239"/>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38"/>
        <v>0</v>
      </c>
      <c r="BH1044" s="54">
        <f t="shared" si="231"/>
        <v>0</v>
      </c>
      <c r="BI1044" s="54">
        <f t="shared" si="226"/>
        <v>0</v>
      </c>
      <c r="BJ1044" s="54">
        <f t="shared" si="239"/>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38"/>
        <v>0</v>
      </c>
      <c r="BH1045" s="54">
        <f t="shared" si="231"/>
        <v>0</v>
      </c>
      <c r="BI1045" s="54">
        <f t="shared" si="226"/>
        <v>0</v>
      </c>
      <c r="BJ1045" s="54">
        <f t="shared" si="239"/>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38"/>
        <v>0</v>
      </c>
      <c r="BH1046" s="54">
        <f t="shared" si="231"/>
        <v>0</v>
      </c>
      <c r="BI1046" s="54">
        <f t="shared" si="226"/>
        <v>0</v>
      </c>
      <c r="BJ1046" s="54">
        <f t="shared" si="239"/>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si="238"/>
        <v>0</v>
      </c>
      <c r="BH1047" s="54">
        <f t="shared" si="231"/>
        <v>0</v>
      </c>
      <c r="BI1047" s="54">
        <f t="shared" si="226"/>
        <v>0</v>
      </c>
      <c r="BJ1047" s="54">
        <f t="shared" si="239"/>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ref="BI1094:BI1157" si="240">IF($AH1094&gt;0,YEAR($AH1094),)</f>
        <v>0</v>
      </c>
      <c r="BJ1094" s="54">
        <f t="shared" si="239"/>
        <v>0</v>
      </c>
      <c r="BK1094" s="54">
        <f t="shared" ref="BK1094:BK1157" si="241">IF($AJ1094&gt;0,YEAR($AJ1094),)</f>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ref="BS1094:BS1157" si="242">IF(BK1094&gt;0,"taip","ne")</f>
        <v>ne</v>
      </c>
    </row>
    <row r="1095" spans="2:71" x14ac:dyDescent="0.2">
      <c r="B1095" s="54" t="e">
        <f>VLOOKUP(E1095,'VPS1'!$J$10:$J$29,1,FALSE)</f>
        <v>#N/A</v>
      </c>
      <c r="C1095" s="131" t="str">
        <f t="shared" ref="C1095:C1158" si="243">LEFT(E1095,4)</f>
        <v/>
      </c>
      <c r="D1095" s="132"/>
      <c r="E1095" s="132"/>
      <c r="F1095" s="55"/>
      <c r="G1095" s="132"/>
      <c r="H1095" s="132"/>
      <c r="I1095" s="132"/>
      <c r="J1095" s="132"/>
      <c r="K1095" s="132"/>
      <c r="L1095" s="133"/>
      <c r="M1095" s="134"/>
      <c r="N1095" s="132"/>
      <c r="O1095" s="132"/>
      <c r="P1095" s="134" t="str">
        <f t="shared" ref="P1095:Q1158" si="244">IF($N1095="fizinis asmuo","užpildykite","nepildyti")</f>
        <v>nepildyti</v>
      </c>
      <c r="Q1095" s="135" t="str">
        <f t="shared" si="244"/>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ref="BH1095:BH1158" si="245">IF($AF1095&gt;0,YEAR($AF1095),)</f>
        <v>0</v>
      </c>
      <c r="BI1095" s="54">
        <f t="shared" si="240"/>
        <v>0</v>
      </c>
      <c r="BJ1095" s="54">
        <f t="shared" si="239"/>
        <v>0</v>
      </c>
      <c r="BK1095" s="54">
        <f t="shared" si="241"/>
        <v>0</v>
      </c>
      <c r="BL1095" s="54">
        <f t="shared" ref="BL1095:BL1158" si="246">IF($AK1095&gt;0,$AK1095,)</f>
        <v>0</v>
      </c>
      <c r="BM1095" s="54">
        <f t="shared" ref="BM1095:BM1158" si="247">IF($AL1095&gt;0,$AL1095,)</f>
        <v>0</v>
      </c>
      <c r="BN1095" s="54" t="str">
        <f t="shared" ref="BN1095:BN1158" si="248">IF(BH1095&gt;0,"taip","ne")</f>
        <v>ne</v>
      </c>
      <c r="BO1095" s="54" t="str">
        <f t="shared" ref="BO1095:BP1158" si="249">IF(BI1095&gt;0,"taip","ne")</f>
        <v>ne</v>
      </c>
      <c r="BP1095" s="54" t="str">
        <f t="shared" si="249"/>
        <v>ne</v>
      </c>
      <c r="BQ1095" s="54" t="str">
        <f t="shared" ref="BQ1095:BQ1158" si="250">IF(BL1095&gt;0,"taip","ne")</f>
        <v>ne</v>
      </c>
      <c r="BR1095" s="54" t="str">
        <f t="shared" ref="BR1095:BR1158" si="251">IF(BM1095&gt;0,"taip","ne")</f>
        <v>ne</v>
      </c>
      <c r="BS1095" s="54" t="str">
        <f t="shared" si="242"/>
        <v>ne</v>
      </c>
    </row>
    <row r="1096" spans="2:71" x14ac:dyDescent="0.2">
      <c r="B1096" s="54" t="e">
        <f>VLOOKUP(E1096,'VPS1'!$J$10:$J$29,1,FALSE)</f>
        <v>#N/A</v>
      </c>
      <c r="C1096" s="131" t="str">
        <f t="shared" si="243"/>
        <v/>
      </c>
      <c r="D1096" s="132"/>
      <c r="E1096" s="132"/>
      <c r="F1096" s="55"/>
      <c r="G1096" s="132"/>
      <c r="H1096" s="132"/>
      <c r="I1096" s="132"/>
      <c r="J1096" s="132"/>
      <c r="K1096" s="132"/>
      <c r="L1096" s="133"/>
      <c r="M1096" s="134"/>
      <c r="N1096" s="132"/>
      <c r="O1096" s="132"/>
      <c r="P1096" s="134" t="str">
        <f t="shared" si="244"/>
        <v>nepildyti</v>
      </c>
      <c r="Q1096" s="135" t="str">
        <f t="shared" si="244"/>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45"/>
        <v>0</v>
      </c>
      <c r="BI1096" s="54">
        <f t="shared" si="240"/>
        <v>0</v>
      </c>
      <c r="BJ1096" s="54">
        <f t="shared" si="239"/>
        <v>0</v>
      </c>
      <c r="BK1096" s="54">
        <f t="shared" si="241"/>
        <v>0</v>
      </c>
      <c r="BL1096" s="54">
        <f t="shared" si="246"/>
        <v>0</v>
      </c>
      <c r="BM1096" s="54">
        <f t="shared" si="247"/>
        <v>0</v>
      </c>
      <c r="BN1096" s="54" t="str">
        <f t="shared" si="248"/>
        <v>ne</v>
      </c>
      <c r="BO1096" s="54" t="str">
        <f t="shared" si="249"/>
        <v>ne</v>
      </c>
      <c r="BP1096" s="54" t="str">
        <f t="shared" si="249"/>
        <v>ne</v>
      </c>
      <c r="BQ1096" s="54" t="str">
        <f t="shared" si="250"/>
        <v>ne</v>
      </c>
      <c r="BR1096" s="54" t="str">
        <f t="shared" si="251"/>
        <v>ne</v>
      </c>
      <c r="BS1096" s="54" t="str">
        <f t="shared" si="242"/>
        <v>ne</v>
      </c>
    </row>
    <row r="1097" spans="2:71" x14ac:dyDescent="0.2">
      <c r="B1097" s="54" t="e">
        <f>VLOOKUP(E1097,'VPS1'!$J$10:$J$29,1,FALSE)</f>
        <v>#N/A</v>
      </c>
      <c r="C1097" s="131" t="str">
        <f t="shared" si="243"/>
        <v/>
      </c>
      <c r="D1097" s="132"/>
      <c r="E1097" s="132"/>
      <c r="F1097" s="55"/>
      <c r="G1097" s="132"/>
      <c r="H1097" s="132"/>
      <c r="I1097" s="132"/>
      <c r="J1097" s="132"/>
      <c r="K1097" s="132"/>
      <c r="L1097" s="133"/>
      <c r="M1097" s="134"/>
      <c r="N1097" s="132"/>
      <c r="O1097" s="132"/>
      <c r="P1097" s="134" t="str">
        <f t="shared" si="244"/>
        <v>nepildyti</v>
      </c>
      <c r="Q1097" s="135" t="str">
        <f t="shared" si="244"/>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45"/>
        <v>0</v>
      </c>
      <c r="BI1097" s="54">
        <f t="shared" si="240"/>
        <v>0</v>
      </c>
      <c r="BJ1097" s="54">
        <f t="shared" si="239"/>
        <v>0</v>
      </c>
      <c r="BK1097" s="54">
        <f t="shared" si="241"/>
        <v>0</v>
      </c>
      <c r="BL1097" s="54">
        <f t="shared" si="246"/>
        <v>0</v>
      </c>
      <c r="BM1097" s="54">
        <f t="shared" si="247"/>
        <v>0</v>
      </c>
      <c r="BN1097" s="54" t="str">
        <f t="shared" si="248"/>
        <v>ne</v>
      </c>
      <c r="BO1097" s="54" t="str">
        <f t="shared" si="249"/>
        <v>ne</v>
      </c>
      <c r="BP1097" s="54" t="str">
        <f t="shared" si="249"/>
        <v>ne</v>
      </c>
      <c r="BQ1097" s="54" t="str">
        <f t="shared" si="250"/>
        <v>ne</v>
      </c>
      <c r="BR1097" s="54" t="str">
        <f t="shared" si="251"/>
        <v>ne</v>
      </c>
      <c r="BS1097" s="54" t="str">
        <f t="shared" si="242"/>
        <v>ne</v>
      </c>
    </row>
    <row r="1098" spans="2:71" x14ac:dyDescent="0.2">
      <c r="B1098" s="54" t="e">
        <f>VLOOKUP(E1098,'VPS1'!$J$10:$J$29,1,FALSE)</f>
        <v>#N/A</v>
      </c>
      <c r="C1098" s="131" t="str">
        <f t="shared" si="243"/>
        <v/>
      </c>
      <c r="D1098" s="132"/>
      <c r="E1098" s="132"/>
      <c r="F1098" s="55"/>
      <c r="G1098" s="132"/>
      <c r="H1098" s="132"/>
      <c r="I1098" s="132"/>
      <c r="J1098" s="132"/>
      <c r="K1098" s="132"/>
      <c r="L1098" s="133"/>
      <c r="M1098" s="134"/>
      <c r="N1098" s="132"/>
      <c r="O1098" s="132"/>
      <c r="P1098" s="134" t="str">
        <f t="shared" si="244"/>
        <v>nepildyti</v>
      </c>
      <c r="Q1098" s="135" t="str">
        <f t="shared" si="244"/>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45"/>
        <v>0</v>
      </c>
      <c r="BI1098" s="54">
        <f t="shared" si="240"/>
        <v>0</v>
      </c>
      <c r="BJ1098" s="54">
        <f t="shared" si="239"/>
        <v>0</v>
      </c>
      <c r="BK1098" s="54">
        <f t="shared" si="241"/>
        <v>0</v>
      </c>
      <c r="BL1098" s="54">
        <f t="shared" si="246"/>
        <v>0</v>
      </c>
      <c r="BM1098" s="54">
        <f t="shared" si="247"/>
        <v>0</v>
      </c>
      <c r="BN1098" s="54" t="str">
        <f t="shared" si="248"/>
        <v>ne</v>
      </c>
      <c r="BO1098" s="54" t="str">
        <f t="shared" si="249"/>
        <v>ne</v>
      </c>
      <c r="BP1098" s="54" t="str">
        <f t="shared" si="249"/>
        <v>ne</v>
      </c>
      <c r="BQ1098" s="54" t="str">
        <f t="shared" si="250"/>
        <v>ne</v>
      </c>
      <c r="BR1098" s="54" t="str">
        <f t="shared" si="251"/>
        <v>ne</v>
      </c>
      <c r="BS1098" s="54" t="str">
        <f t="shared" si="242"/>
        <v>ne</v>
      </c>
    </row>
    <row r="1099" spans="2:71" x14ac:dyDescent="0.2">
      <c r="B1099" s="54" t="e">
        <f>VLOOKUP(E1099,'VPS1'!$J$10:$J$29,1,FALSE)</f>
        <v>#N/A</v>
      </c>
      <c r="C1099" s="131" t="str">
        <f t="shared" si="243"/>
        <v/>
      </c>
      <c r="D1099" s="132"/>
      <c r="E1099" s="132"/>
      <c r="F1099" s="55"/>
      <c r="G1099" s="132"/>
      <c r="H1099" s="132"/>
      <c r="I1099" s="132"/>
      <c r="J1099" s="132"/>
      <c r="K1099" s="132"/>
      <c r="L1099" s="133"/>
      <c r="M1099" s="134"/>
      <c r="N1099" s="132"/>
      <c r="O1099" s="132"/>
      <c r="P1099" s="134" t="str">
        <f t="shared" si="244"/>
        <v>nepildyti</v>
      </c>
      <c r="Q1099" s="135" t="str">
        <f t="shared" si="244"/>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45"/>
        <v>0</v>
      </c>
      <c r="BI1099" s="54">
        <f t="shared" si="240"/>
        <v>0</v>
      </c>
      <c r="BJ1099" s="54">
        <f t="shared" si="239"/>
        <v>0</v>
      </c>
      <c r="BK1099" s="54">
        <f t="shared" si="241"/>
        <v>0</v>
      </c>
      <c r="BL1099" s="54">
        <f t="shared" si="246"/>
        <v>0</v>
      </c>
      <c r="BM1099" s="54">
        <f t="shared" si="247"/>
        <v>0</v>
      </c>
      <c r="BN1099" s="54" t="str">
        <f t="shared" si="248"/>
        <v>ne</v>
      </c>
      <c r="BO1099" s="54" t="str">
        <f t="shared" si="249"/>
        <v>ne</v>
      </c>
      <c r="BP1099" s="54" t="str">
        <f t="shared" si="249"/>
        <v>ne</v>
      </c>
      <c r="BQ1099" s="54" t="str">
        <f t="shared" si="250"/>
        <v>ne</v>
      </c>
      <c r="BR1099" s="54" t="str">
        <f t="shared" si="251"/>
        <v>ne</v>
      </c>
      <c r="BS1099" s="54" t="str">
        <f t="shared" si="242"/>
        <v>ne</v>
      </c>
    </row>
    <row r="1100" spans="2:71" x14ac:dyDescent="0.2">
      <c r="B1100" s="54" t="e">
        <f>VLOOKUP(E1100,'VPS1'!$J$10:$J$29,1,FALSE)</f>
        <v>#N/A</v>
      </c>
      <c r="C1100" s="131" t="str">
        <f t="shared" si="243"/>
        <v/>
      </c>
      <c r="D1100" s="132"/>
      <c r="E1100" s="132"/>
      <c r="F1100" s="55"/>
      <c r="G1100" s="132"/>
      <c r="H1100" s="132"/>
      <c r="I1100" s="132"/>
      <c r="J1100" s="132"/>
      <c r="K1100" s="132"/>
      <c r="L1100" s="133"/>
      <c r="M1100" s="134"/>
      <c r="N1100" s="132"/>
      <c r="O1100" s="132"/>
      <c r="P1100" s="134" t="str">
        <f t="shared" si="244"/>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si="245"/>
        <v>0</v>
      </c>
      <c r="BI1100" s="54">
        <f t="shared" si="240"/>
        <v>0</v>
      </c>
      <c r="BJ1100" s="54">
        <f t="shared" si="239"/>
        <v>0</v>
      </c>
      <c r="BK1100" s="54">
        <f t="shared" si="241"/>
        <v>0</v>
      </c>
      <c r="BL1100" s="54">
        <f t="shared" si="246"/>
        <v>0</v>
      </c>
      <c r="BM1100" s="54">
        <f t="shared" si="247"/>
        <v>0</v>
      </c>
      <c r="BN1100" s="54" t="str">
        <f t="shared" si="248"/>
        <v>ne</v>
      </c>
      <c r="BO1100" s="54" t="str">
        <f t="shared" si="249"/>
        <v>ne</v>
      </c>
      <c r="BP1100" s="54" t="str">
        <f t="shared" si="249"/>
        <v>ne</v>
      </c>
      <c r="BQ1100" s="54" t="str">
        <f t="shared" si="250"/>
        <v>ne</v>
      </c>
      <c r="BR1100" s="54" t="str">
        <f t="shared" si="251"/>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ref="BG1106:BG1169" si="252">IF($F1106&gt;0,YEAR($F1106),)</f>
        <v>0</v>
      </c>
      <c r="BH1106" s="54">
        <f t="shared" si="245"/>
        <v>0</v>
      </c>
      <c r="BI1106" s="54">
        <f t="shared" si="240"/>
        <v>0</v>
      </c>
      <c r="BJ1106" s="54">
        <f t="shared" ref="BJ1106:BJ1169" si="253">IF($AI1106&gt;0,YEAR($AI1106),)</f>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52"/>
        <v>0</v>
      </c>
      <c r="BH1107" s="54">
        <f t="shared" si="245"/>
        <v>0</v>
      </c>
      <c r="BI1107" s="54">
        <f t="shared" si="240"/>
        <v>0</v>
      </c>
      <c r="BJ1107" s="54">
        <f t="shared" si="253"/>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52"/>
        <v>0</v>
      </c>
      <c r="BH1108" s="54">
        <f t="shared" si="245"/>
        <v>0</v>
      </c>
      <c r="BI1108" s="54">
        <f t="shared" si="240"/>
        <v>0</v>
      </c>
      <c r="BJ1108" s="54">
        <f t="shared" si="253"/>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52"/>
        <v>0</v>
      </c>
      <c r="BH1109" s="54">
        <f t="shared" si="245"/>
        <v>0</v>
      </c>
      <c r="BI1109" s="54">
        <f t="shared" si="240"/>
        <v>0</v>
      </c>
      <c r="BJ1109" s="54">
        <f t="shared" si="253"/>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52"/>
        <v>0</v>
      </c>
      <c r="BH1110" s="54">
        <f t="shared" si="245"/>
        <v>0</v>
      </c>
      <c r="BI1110" s="54">
        <f t="shared" si="240"/>
        <v>0</v>
      </c>
      <c r="BJ1110" s="54">
        <f t="shared" si="253"/>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si="252"/>
        <v>0</v>
      </c>
      <c r="BH1111" s="54">
        <f t="shared" si="245"/>
        <v>0</v>
      </c>
      <c r="BI1111" s="54">
        <f t="shared" si="240"/>
        <v>0</v>
      </c>
      <c r="BJ1111" s="54">
        <f t="shared" si="253"/>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ref="BI1158:BI1221" si="254">IF($AH1158&gt;0,YEAR($AH1158),)</f>
        <v>0</v>
      </c>
      <c r="BJ1158" s="54">
        <f t="shared" si="253"/>
        <v>0</v>
      </c>
      <c r="BK1158" s="54">
        <f t="shared" ref="BK1158:BK1221" si="255">IF($AJ1158&gt;0,YEAR($AJ1158),)</f>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ref="BS1158:BS1221" si="256">IF(BK1158&gt;0,"taip","ne")</f>
        <v>ne</v>
      </c>
    </row>
    <row r="1159" spans="2:71" x14ac:dyDescent="0.2">
      <c r="B1159" s="54" t="e">
        <f>VLOOKUP(E1159,'VPS1'!$J$10:$J$29,1,FALSE)</f>
        <v>#N/A</v>
      </c>
      <c r="C1159" s="131" t="str">
        <f t="shared" ref="C1159:C1222" si="257">LEFT(E1159,4)</f>
        <v/>
      </c>
      <c r="D1159" s="132"/>
      <c r="E1159" s="132"/>
      <c r="F1159" s="55"/>
      <c r="G1159" s="132"/>
      <c r="H1159" s="132"/>
      <c r="I1159" s="132"/>
      <c r="J1159" s="132"/>
      <c r="K1159" s="132"/>
      <c r="L1159" s="133"/>
      <c r="M1159" s="134"/>
      <c r="N1159" s="132"/>
      <c r="O1159" s="132"/>
      <c r="P1159" s="134" t="str">
        <f t="shared" ref="P1159:Q1222" si="258">IF($N1159="fizinis asmuo","užpildykite","nepildyti")</f>
        <v>nepildyti</v>
      </c>
      <c r="Q1159" s="135" t="str">
        <f t="shared" si="258"/>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ref="BH1159:BH1222" si="259">IF($AF1159&gt;0,YEAR($AF1159),)</f>
        <v>0</v>
      </c>
      <c r="BI1159" s="54">
        <f t="shared" si="254"/>
        <v>0</v>
      </c>
      <c r="BJ1159" s="54">
        <f t="shared" si="253"/>
        <v>0</v>
      </c>
      <c r="BK1159" s="54">
        <f t="shared" si="255"/>
        <v>0</v>
      </c>
      <c r="BL1159" s="54">
        <f t="shared" ref="BL1159:BL1222" si="260">IF($AK1159&gt;0,$AK1159,)</f>
        <v>0</v>
      </c>
      <c r="BM1159" s="54">
        <f t="shared" ref="BM1159:BM1222" si="261">IF($AL1159&gt;0,$AL1159,)</f>
        <v>0</v>
      </c>
      <c r="BN1159" s="54" t="str">
        <f t="shared" ref="BN1159:BN1222" si="262">IF(BH1159&gt;0,"taip","ne")</f>
        <v>ne</v>
      </c>
      <c r="BO1159" s="54" t="str">
        <f t="shared" ref="BO1159:BP1222" si="263">IF(BI1159&gt;0,"taip","ne")</f>
        <v>ne</v>
      </c>
      <c r="BP1159" s="54" t="str">
        <f t="shared" si="263"/>
        <v>ne</v>
      </c>
      <c r="BQ1159" s="54" t="str">
        <f t="shared" ref="BQ1159:BQ1222" si="264">IF(BL1159&gt;0,"taip","ne")</f>
        <v>ne</v>
      </c>
      <c r="BR1159" s="54" t="str">
        <f t="shared" ref="BR1159:BR1222" si="265">IF(BM1159&gt;0,"taip","ne")</f>
        <v>ne</v>
      </c>
      <c r="BS1159" s="54" t="str">
        <f t="shared" si="256"/>
        <v>ne</v>
      </c>
    </row>
    <row r="1160" spans="2:71" x14ac:dyDescent="0.2">
      <c r="B1160" s="54" t="e">
        <f>VLOOKUP(E1160,'VPS1'!$J$10:$J$29,1,FALSE)</f>
        <v>#N/A</v>
      </c>
      <c r="C1160" s="131" t="str">
        <f t="shared" si="257"/>
        <v/>
      </c>
      <c r="D1160" s="132"/>
      <c r="E1160" s="132"/>
      <c r="F1160" s="55"/>
      <c r="G1160" s="132"/>
      <c r="H1160" s="132"/>
      <c r="I1160" s="132"/>
      <c r="J1160" s="132"/>
      <c r="K1160" s="132"/>
      <c r="L1160" s="133"/>
      <c r="M1160" s="134"/>
      <c r="N1160" s="132"/>
      <c r="O1160" s="132"/>
      <c r="P1160" s="134" t="str">
        <f t="shared" si="258"/>
        <v>nepildyti</v>
      </c>
      <c r="Q1160" s="135" t="str">
        <f t="shared" si="258"/>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59"/>
        <v>0</v>
      </c>
      <c r="BI1160" s="54">
        <f t="shared" si="254"/>
        <v>0</v>
      </c>
      <c r="BJ1160" s="54">
        <f t="shared" si="253"/>
        <v>0</v>
      </c>
      <c r="BK1160" s="54">
        <f t="shared" si="255"/>
        <v>0</v>
      </c>
      <c r="BL1160" s="54">
        <f t="shared" si="260"/>
        <v>0</v>
      </c>
      <c r="BM1160" s="54">
        <f t="shared" si="261"/>
        <v>0</v>
      </c>
      <c r="BN1160" s="54" t="str">
        <f t="shared" si="262"/>
        <v>ne</v>
      </c>
      <c r="BO1160" s="54" t="str">
        <f t="shared" si="263"/>
        <v>ne</v>
      </c>
      <c r="BP1160" s="54" t="str">
        <f t="shared" si="263"/>
        <v>ne</v>
      </c>
      <c r="BQ1160" s="54" t="str">
        <f t="shared" si="264"/>
        <v>ne</v>
      </c>
      <c r="BR1160" s="54" t="str">
        <f t="shared" si="265"/>
        <v>ne</v>
      </c>
      <c r="BS1160" s="54" t="str">
        <f t="shared" si="256"/>
        <v>ne</v>
      </c>
    </row>
    <row r="1161" spans="2:71" x14ac:dyDescent="0.2">
      <c r="B1161" s="54" t="e">
        <f>VLOOKUP(E1161,'VPS1'!$J$10:$J$29,1,FALSE)</f>
        <v>#N/A</v>
      </c>
      <c r="C1161" s="131" t="str">
        <f t="shared" si="257"/>
        <v/>
      </c>
      <c r="D1161" s="132"/>
      <c r="E1161" s="132"/>
      <c r="F1161" s="55"/>
      <c r="G1161" s="132"/>
      <c r="H1161" s="132"/>
      <c r="I1161" s="132"/>
      <c r="J1161" s="132"/>
      <c r="K1161" s="132"/>
      <c r="L1161" s="133"/>
      <c r="M1161" s="134"/>
      <c r="N1161" s="132"/>
      <c r="O1161" s="132"/>
      <c r="P1161" s="134" t="str">
        <f t="shared" si="258"/>
        <v>nepildyti</v>
      </c>
      <c r="Q1161" s="135" t="str">
        <f t="shared" si="258"/>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59"/>
        <v>0</v>
      </c>
      <c r="BI1161" s="54">
        <f t="shared" si="254"/>
        <v>0</v>
      </c>
      <c r="BJ1161" s="54">
        <f t="shared" si="253"/>
        <v>0</v>
      </c>
      <c r="BK1161" s="54">
        <f t="shared" si="255"/>
        <v>0</v>
      </c>
      <c r="BL1161" s="54">
        <f t="shared" si="260"/>
        <v>0</v>
      </c>
      <c r="BM1161" s="54">
        <f t="shared" si="261"/>
        <v>0</v>
      </c>
      <c r="BN1161" s="54" t="str">
        <f t="shared" si="262"/>
        <v>ne</v>
      </c>
      <c r="BO1161" s="54" t="str">
        <f t="shared" si="263"/>
        <v>ne</v>
      </c>
      <c r="BP1161" s="54" t="str">
        <f t="shared" si="263"/>
        <v>ne</v>
      </c>
      <c r="BQ1161" s="54" t="str">
        <f t="shared" si="264"/>
        <v>ne</v>
      </c>
      <c r="BR1161" s="54" t="str">
        <f t="shared" si="265"/>
        <v>ne</v>
      </c>
      <c r="BS1161" s="54" t="str">
        <f t="shared" si="256"/>
        <v>ne</v>
      </c>
    </row>
    <row r="1162" spans="2:71" x14ac:dyDescent="0.2">
      <c r="B1162" s="54" t="e">
        <f>VLOOKUP(E1162,'VPS1'!$J$10:$J$29,1,FALSE)</f>
        <v>#N/A</v>
      </c>
      <c r="C1162" s="131" t="str">
        <f t="shared" si="257"/>
        <v/>
      </c>
      <c r="D1162" s="132"/>
      <c r="E1162" s="132"/>
      <c r="F1162" s="55"/>
      <c r="G1162" s="132"/>
      <c r="H1162" s="132"/>
      <c r="I1162" s="132"/>
      <c r="J1162" s="132"/>
      <c r="K1162" s="132"/>
      <c r="L1162" s="133"/>
      <c r="M1162" s="134"/>
      <c r="N1162" s="132"/>
      <c r="O1162" s="132"/>
      <c r="P1162" s="134" t="str">
        <f t="shared" si="258"/>
        <v>nepildyti</v>
      </c>
      <c r="Q1162" s="135" t="str">
        <f t="shared" si="258"/>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59"/>
        <v>0</v>
      </c>
      <c r="BI1162" s="54">
        <f t="shared" si="254"/>
        <v>0</v>
      </c>
      <c r="BJ1162" s="54">
        <f t="shared" si="253"/>
        <v>0</v>
      </c>
      <c r="BK1162" s="54">
        <f t="shared" si="255"/>
        <v>0</v>
      </c>
      <c r="BL1162" s="54">
        <f t="shared" si="260"/>
        <v>0</v>
      </c>
      <c r="BM1162" s="54">
        <f t="shared" si="261"/>
        <v>0</v>
      </c>
      <c r="BN1162" s="54" t="str">
        <f t="shared" si="262"/>
        <v>ne</v>
      </c>
      <c r="BO1162" s="54" t="str">
        <f t="shared" si="263"/>
        <v>ne</v>
      </c>
      <c r="BP1162" s="54" t="str">
        <f t="shared" si="263"/>
        <v>ne</v>
      </c>
      <c r="BQ1162" s="54" t="str">
        <f t="shared" si="264"/>
        <v>ne</v>
      </c>
      <c r="BR1162" s="54" t="str">
        <f t="shared" si="265"/>
        <v>ne</v>
      </c>
      <c r="BS1162" s="54" t="str">
        <f t="shared" si="256"/>
        <v>ne</v>
      </c>
    </row>
    <row r="1163" spans="2:71" x14ac:dyDescent="0.2">
      <c r="B1163" s="54" t="e">
        <f>VLOOKUP(E1163,'VPS1'!$J$10:$J$29,1,FALSE)</f>
        <v>#N/A</v>
      </c>
      <c r="C1163" s="131" t="str">
        <f t="shared" si="257"/>
        <v/>
      </c>
      <c r="D1163" s="132"/>
      <c r="E1163" s="132"/>
      <c r="F1163" s="55"/>
      <c r="G1163" s="132"/>
      <c r="H1163" s="132"/>
      <c r="I1163" s="132"/>
      <c r="J1163" s="132"/>
      <c r="K1163" s="132"/>
      <c r="L1163" s="133"/>
      <c r="M1163" s="134"/>
      <c r="N1163" s="132"/>
      <c r="O1163" s="132"/>
      <c r="P1163" s="134" t="str">
        <f t="shared" si="258"/>
        <v>nepildyti</v>
      </c>
      <c r="Q1163" s="135" t="str">
        <f t="shared" si="258"/>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59"/>
        <v>0</v>
      </c>
      <c r="BI1163" s="54">
        <f t="shared" si="254"/>
        <v>0</v>
      </c>
      <c r="BJ1163" s="54">
        <f t="shared" si="253"/>
        <v>0</v>
      </c>
      <c r="BK1163" s="54">
        <f t="shared" si="255"/>
        <v>0</v>
      </c>
      <c r="BL1163" s="54">
        <f t="shared" si="260"/>
        <v>0</v>
      </c>
      <c r="BM1163" s="54">
        <f t="shared" si="261"/>
        <v>0</v>
      </c>
      <c r="BN1163" s="54" t="str">
        <f t="shared" si="262"/>
        <v>ne</v>
      </c>
      <c r="BO1163" s="54" t="str">
        <f t="shared" si="263"/>
        <v>ne</v>
      </c>
      <c r="BP1163" s="54" t="str">
        <f t="shared" si="263"/>
        <v>ne</v>
      </c>
      <c r="BQ1163" s="54" t="str">
        <f t="shared" si="264"/>
        <v>ne</v>
      </c>
      <c r="BR1163" s="54" t="str">
        <f t="shared" si="265"/>
        <v>ne</v>
      </c>
      <c r="BS1163" s="54" t="str">
        <f t="shared" si="256"/>
        <v>ne</v>
      </c>
    </row>
    <row r="1164" spans="2:71" x14ac:dyDescent="0.2">
      <c r="B1164" s="54" t="e">
        <f>VLOOKUP(E1164,'VPS1'!$J$10:$J$29,1,FALSE)</f>
        <v>#N/A</v>
      </c>
      <c r="C1164" s="131" t="str">
        <f t="shared" si="257"/>
        <v/>
      </c>
      <c r="D1164" s="132"/>
      <c r="E1164" s="132"/>
      <c r="F1164" s="55"/>
      <c r="G1164" s="132"/>
      <c r="H1164" s="132"/>
      <c r="I1164" s="132"/>
      <c r="J1164" s="132"/>
      <c r="K1164" s="132"/>
      <c r="L1164" s="133"/>
      <c r="M1164" s="134"/>
      <c r="N1164" s="132"/>
      <c r="O1164" s="132"/>
      <c r="P1164" s="134" t="str">
        <f t="shared" si="258"/>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si="259"/>
        <v>0</v>
      </c>
      <c r="BI1164" s="54">
        <f t="shared" si="254"/>
        <v>0</v>
      </c>
      <c r="BJ1164" s="54">
        <f t="shared" si="253"/>
        <v>0</v>
      </c>
      <c r="BK1164" s="54">
        <f t="shared" si="255"/>
        <v>0</v>
      </c>
      <c r="BL1164" s="54">
        <f t="shared" si="260"/>
        <v>0</v>
      </c>
      <c r="BM1164" s="54">
        <f t="shared" si="261"/>
        <v>0</v>
      </c>
      <c r="BN1164" s="54" t="str">
        <f t="shared" si="262"/>
        <v>ne</v>
      </c>
      <c r="BO1164" s="54" t="str">
        <f t="shared" si="263"/>
        <v>ne</v>
      </c>
      <c r="BP1164" s="54" t="str">
        <f t="shared" si="263"/>
        <v>ne</v>
      </c>
      <c r="BQ1164" s="54" t="str">
        <f t="shared" si="264"/>
        <v>ne</v>
      </c>
      <c r="BR1164" s="54" t="str">
        <f t="shared" si="265"/>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ref="BG1170:BG1233" si="266">IF($F1170&gt;0,YEAR($F1170),)</f>
        <v>0</v>
      </c>
      <c r="BH1170" s="54">
        <f t="shared" si="259"/>
        <v>0</v>
      </c>
      <c r="BI1170" s="54">
        <f t="shared" si="254"/>
        <v>0</v>
      </c>
      <c r="BJ1170" s="54">
        <f t="shared" ref="BJ1170:BJ1233" si="267">IF($AI1170&gt;0,YEAR($AI1170),)</f>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66"/>
        <v>0</v>
      </c>
      <c r="BH1171" s="54">
        <f t="shared" si="259"/>
        <v>0</v>
      </c>
      <c r="BI1171" s="54">
        <f t="shared" si="254"/>
        <v>0</v>
      </c>
      <c r="BJ1171" s="54">
        <f t="shared" si="267"/>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66"/>
        <v>0</v>
      </c>
      <c r="BH1172" s="54">
        <f t="shared" si="259"/>
        <v>0</v>
      </c>
      <c r="BI1172" s="54">
        <f t="shared" si="254"/>
        <v>0</v>
      </c>
      <c r="BJ1172" s="54">
        <f t="shared" si="267"/>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66"/>
        <v>0</v>
      </c>
      <c r="BH1173" s="54">
        <f t="shared" si="259"/>
        <v>0</v>
      </c>
      <c r="BI1173" s="54">
        <f t="shared" si="254"/>
        <v>0</v>
      </c>
      <c r="BJ1173" s="54">
        <f t="shared" si="267"/>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66"/>
        <v>0</v>
      </c>
      <c r="BH1174" s="54">
        <f t="shared" si="259"/>
        <v>0</v>
      </c>
      <c r="BI1174" s="54">
        <f t="shared" si="254"/>
        <v>0</v>
      </c>
      <c r="BJ1174" s="54">
        <f t="shared" si="267"/>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si="266"/>
        <v>0</v>
      </c>
      <c r="BH1175" s="54">
        <f t="shared" si="259"/>
        <v>0</v>
      </c>
      <c r="BI1175" s="54">
        <f t="shared" si="254"/>
        <v>0</v>
      </c>
      <c r="BJ1175" s="54">
        <f t="shared" si="267"/>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ref="BI1222:BI1285" si="268">IF($AH1222&gt;0,YEAR($AH1222),)</f>
        <v>0</v>
      </c>
      <c r="BJ1222" s="54">
        <f t="shared" si="267"/>
        <v>0</v>
      </c>
      <c r="BK1222" s="54">
        <f t="shared" ref="BK1222:BK1285" si="269">IF($AJ1222&gt;0,YEAR($AJ1222),)</f>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ref="BS1222:BS1285" si="270">IF(BK1222&gt;0,"taip","ne")</f>
        <v>ne</v>
      </c>
    </row>
    <row r="1223" spans="2:71" x14ac:dyDescent="0.2">
      <c r="B1223" s="54" t="e">
        <f>VLOOKUP(E1223,'VPS1'!$J$10:$J$29,1,FALSE)</f>
        <v>#N/A</v>
      </c>
      <c r="C1223" s="131" t="str">
        <f t="shared" ref="C1223:C1286" si="271">LEFT(E1223,4)</f>
        <v/>
      </c>
      <c r="D1223" s="132"/>
      <c r="E1223" s="132"/>
      <c r="F1223" s="55"/>
      <c r="G1223" s="132"/>
      <c r="H1223" s="132"/>
      <c r="I1223" s="132"/>
      <c r="J1223" s="132"/>
      <c r="K1223" s="132"/>
      <c r="L1223" s="133"/>
      <c r="M1223" s="134"/>
      <c r="N1223" s="132"/>
      <c r="O1223" s="132"/>
      <c r="P1223" s="134" t="str">
        <f t="shared" ref="P1223:Q1286" si="272">IF($N1223="fizinis asmuo","užpildykite","nepildyti")</f>
        <v>nepildyti</v>
      </c>
      <c r="Q1223" s="135" t="str">
        <f t="shared" si="272"/>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ref="BH1223:BH1286" si="273">IF($AF1223&gt;0,YEAR($AF1223),)</f>
        <v>0</v>
      </c>
      <c r="BI1223" s="54">
        <f t="shared" si="268"/>
        <v>0</v>
      </c>
      <c r="BJ1223" s="54">
        <f t="shared" si="267"/>
        <v>0</v>
      </c>
      <c r="BK1223" s="54">
        <f t="shared" si="269"/>
        <v>0</v>
      </c>
      <c r="BL1223" s="54">
        <f t="shared" ref="BL1223:BL1286" si="274">IF($AK1223&gt;0,$AK1223,)</f>
        <v>0</v>
      </c>
      <c r="BM1223" s="54">
        <f t="shared" ref="BM1223:BM1286" si="275">IF($AL1223&gt;0,$AL1223,)</f>
        <v>0</v>
      </c>
      <c r="BN1223" s="54" t="str">
        <f t="shared" ref="BN1223:BN1286" si="276">IF(BH1223&gt;0,"taip","ne")</f>
        <v>ne</v>
      </c>
      <c r="BO1223" s="54" t="str">
        <f t="shared" ref="BO1223:BP1286" si="277">IF(BI1223&gt;0,"taip","ne")</f>
        <v>ne</v>
      </c>
      <c r="BP1223" s="54" t="str">
        <f t="shared" si="277"/>
        <v>ne</v>
      </c>
      <c r="BQ1223" s="54" t="str">
        <f t="shared" ref="BQ1223:BQ1286" si="278">IF(BL1223&gt;0,"taip","ne")</f>
        <v>ne</v>
      </c>
      <c r="BR1223" s="54" t="str">
        <f t="shared" ref="BR1223:BR1286" si="279">IF(BM1223&gt;0,"taip","ne")</f>
        <v>ne</v>
      </c>
      <c r="BS1223" s="54" t="str">
        <f t="shared" si="270"/>
        <v>ne</v>
      </c>
    </row>
    <row r="1224" spans="2:71" x14ac:dyDescent="0.2">
      <c r="B1224" s="54" t="e">
        <f>VLOOKUP(E1224,'VPS1'!$J$10:$J$29,1,FALSE)</f>
        <v>#N/A</v>
      </c>
      <c r="C1224" s="131" t="str">
        <f t="shared" si="271"/>
        <v/>
      </c>
      <c r="D1224" s="132"/>
      <c r="E1224" s="132"/>
      <c r="F1224" s="55"/>
      <c r="G1224" s="132"/>
      <c r="H1224" s="132"/>
      <c r="I1224" s="132"/>
      <c r="J1224" s="132"/>
      <c r="K1224" s="132"/>
      <c r="L1224" s="133"/>
      <c r="M1224" s="134"/>
      <c r="N1224" s="132"/>
      <c r="O1224" s="132"/>
      <c r="P1224" s="134" t="str">
        <f t="shared" si="272"/>
        <v>nepildyti</v>
      </c>
      <c r="Q1224" s="135" t="str">
        <f t="shared" si="272"/>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73"/>
        <v>0</v>
      </c>
      <c r="BI1224" s="54">
        <f t="shared" si="268"/>
        <v>0</v>
      </c>
      <c r="BJ1224" s="54">
        <f t="shared" si="267"/>
        <v>0</v>
      </c>
      <c r="BK1224" s="54">
        <f t="shared" si="269"/>
        <v>0</v>
      </c>
      <c r="BL1224" s="54">
        <f t="shared" si="274"/>
        <v>0</v>
      </c>
      <c r="BM1224" s="54">
        <f t="shared" si="275"/>
        <v>0</v>
      </c>
      <c r="BN1224" s="54" t="str">
        <f t="shared" si="276"/>
        <v>ne</v>
      </c>
      <c r="BO1224" s="54" t="str">
        <f t="shared" si="277"/>
        <v>ne</v>
      </c>
      <c r="BP1224" s="54" t="str">
        <f t="shared" si="277"/>
        <v>ne</v>
      </c>
      <c r="BQ1224" s="54" t="str">
        <f t="shared" si="278"/>
        <v>ne</v>
      </c>
      <c r="BR1224" s="54" t="str">
        <f t="shared" si="279"/>
        <v>ne</v>
      </c>
      <c r="BS1224" s="54" t="str">
        <f t="shared" si="270"/>
        <v>ne</v>
      </c>
    </row>
    <row r="1225" spans="2:71" x14ac:dyDescent="0.2">
      <c r="B1225" s="54" t="e">
        <f>VLOOKUP(E1225,'VPS1'!$J$10:$J$29,1,FALSE)</f>
        <v>#N/A</v>
      </c>
      <c r="C1225" s="131" t="str">
        <f t="shared" si="271"/>
        <v/>
      </c>
      <c r="D1225" s="132"/>
      <c r="E1225" s="132"/>
      <c r="F1225" s="55"/>
      <c r="G1225" s="132"/>
      <c r="H1225" s="132"/>
      <c r="I1225" s="132"/>
      <c r="J1225" s="132"/>
      <c r="K1225" s="132"/>
      <c r="L1225" s="133"/>
      <c r="M1225" s="134"/>
      <c r="N1225" s="132"/>
      <c r="O1225" s="132"/>
      <c r="P1225" s="134" t="str">
        <f t="shared" si="272"/>
        <v>nepildyti</v>
      </c>
      <c r="Q1225" s="135" t="str">
        <f t="shared" si="272"/>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73"/>
        <v>0</v>
      </c>
      <c r="BI1225" s="54">
        <f t="shared" si="268"/>
        <v>0</v>
      </c>
      <c r="BJ1225" s="54">
        <f t="shared" si="267"/>
        <v>0</v>
      </c>
      <c r="BK1225" s="54">
        <f t="shared" si="269"/>
        <v>0</v>
      </c>
      <c r="BL1225" s="54">
        <f t="shared" si="274"/>
        <v>0</v>
      </c>
      <c r="BM1225" s="54">
        <f t="shared" si="275"/>
        <v>0</v>
      </c>
      <c r="BN1225" s="54" t="str">
        <f t="shared" si="276"/>
        <v>ne</v>
      </c>
      <c r="BO1225" s="54" t="str">
        <f t="shared" si="277"/>
        <v>ne</v>
      </c>
      <c r="BP1225" s="54" t="str">
        <f t="shared" si="277"/>
        <v>ne</v>
      </c>
      <c r="BQ1225" s="54" t="str">
        <f t="shared" si="278"/>
        <v>ne</v>
      </c>
      <c r="BR1225" s="54" t="str">
        <f t="shared" si="279"/>
        <v>ne</v>
      </c>
      <c r="BS1225" s="54" t="str">
        <f t="shared" si="270"/>
        <v>ne</v>
      </c>
    </row>
    <row r="1226" spans="2:71" x14ac:dyDescent="0.2">
      <c r="B1226" s="54" t="e">
        <f>VLOOKUP(E1226,'VPS1'!$J$10:$J$29,1,FALSE)</f>
        <v>#N/A</v>
      </c>
      <c r="C1226" s="131" t="str">
        <f t="shared" si="271"/>
        <v/>
      </c>
      <c r="D1226" s="132"/>
      <c r="E1226" s="132"/>
      <c r="F1226" s="55"/>
      <c r="G1226" s="132"/>
      <c r="H1226" s="132"/>
      <c r="I1226" s="132"/>
      <c r="J1226" s="132"/>
      <c r="K1226" s="132"/>
      <c r="L1226" s="133"/>
      <c r="M1226" s="134"/>
      <c r="N1226" s="132"/>
      <c r="O1226" s="132"/>
      <c r="P1226" s="134" t="str">
        <f t="shared" si="272"/>
        <v>nepildyti</v>
      </c>
      <c r="Q1226" s="135" t="str">
        <f t="shared" si="272"/>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73"/>
        <v>0</v>
      </c>
      <c r="BI1226" s="54">
        <f t="shared" si="268"/>
        <v>0</v>
      </c>
      <c r="BJ1226" s="54">
        <f t="shared" si="267"/>
        <v>0</v>
      </c>
      <c r="BK1226" s="54">
        <f t="shared" si="269"/>
        <v>0</v>
      </c>
      <c r="BL1226" s="54">
        <f t="shared" si="274"/>
        <v>0</v>
      </c>
      <c r="BM1226" s="54">
        <f t="shared" si="275"/>
        <v>0</v>
      </c>
      <c r="BN1226" s="54" t="str">
        <f t="shared" si="276"/>
        <v>ne</v>
      </c>
      <c r="BO1226" s="54" t="str">
        <f t="shared" si="277"/>
        <v>ne</v>
      </c>
      <c r="BP1226" s="54" t="str">
        <f t="shared" si="277"/>
        <v>ne</v>
      </c>
      <c r="BQ1226" s="54" t="str">
        <f t="shared" si="278"/>
        <v>ne</v>
      </c>
      <c r="BR1226" s="54" t="str">
        <f t="shared" si="279"/>
        <v>ne</v>
      </c>
      <c r="BS1226" s="54" t="str">
        <f t="shared" si="270"/>
        <v>ne</v>
      </c>
    </row>
    <row r="1227" spans="2:71" x14ac:dyDescent="0.2">
      <c r="B1227" s="54" t="e">
        <f>VLOOKUP(E1227,'VPS1'!$J$10:$J$29,1,FALSE)</f>
        <v>#N/A</v>
      </c>
      <c r="C1227" s="131" t="str">
        <f t="shared" si="271"/>
        <v/>
      </c>
      <c r="D1227" s="132"/>
      <c r="E1227" s="132"/>
      <c r="F1227" s="55"/>
      <c r="G1227" s="132"/>
      <c r="H1227" s="132"/>
      <c r="I1227" s="132"/>
      <c r="J1227" s="132"/>
      <c r="K1227" s="132"/>
      <c r="L1227" s="133"/>
      <c r="M1227" s="134"/>
      <c r="N1227" s="132"/>
      <c r="O1227" s="132"/>
      <c r="P1227" s="134" t="str">
        <f t="shared" si="272"/>
        <v>nepildyti</v>
      </c>
      <c r="Q1227" s="135" t="str">
        <f t="shared" si="272"/>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73"/>
        <v>0</v>
      </c>
      <c r="BI1227" s="54">
        <f t="shared" si="268"/>
        <v>0</v>
      </c>
      <c r="BJ1227" s="54">
        <f t="shared" si="267"/>
        <v>0</v>
      </c>
      <c r="BK1227" s="54">
        <f t="shared" si="269"/>
        <v>0</v>
      </c>
      <c r="BL1227" s="54">
        <f t="shared" si="274"/>
        <v>0</v>
      </c>
      <c r="BM1227" s="54">
        <f t="shared" si="275"/>
        <v>0</v>
      </c>
      <c r="BN1227" s="54" t="str">
        <f t="shared" si="276"/>
        <v>ne</v>
      </c>
      <c r="BO1227" s="54" t="str">
        <f t="shared" si="277"/>
        <v>ne</v>
      </c>
      <c r="BP1227" s="54" t="str">
        <f t="shared" si="277"/>
        <v>ne</v>
      </c>
      <c r="BQ1227" s="54" t="str">
        <f t="shared" si="278"/>
        <v>ne</v>
      </c>
      <c r="BR1227" s="54" t="str">
        <f t="shared" si="279"/>
        <v>ne</v>
      </c>
      <c r="BS1227" s="54" t="str">
        <f t="shared" si="270"/>
        <v>ne</v>
      </c>
    </row>
    <row r="1228" spans="2:71" x14ac:dyDescent="0.2">
      <c r="B1228" s="54" t="e">
        <f>VLOOKUP(E1228,'VPS1'!$J$10:$J$29,1,FALSE)</f>
        <v>#N/A</v>
      </c>
      <c r="C1228" s="131" t="str">
        <f t="shared" si="271"/>
        <v/>
      </c>
      <c r="D1228" s="132"/>
      <c r="E1228" s="132"/>
      <c r="F1228" s="55"/>
      <c r="G1228" s="132"/>
      <c r="H1228" s="132"/>
      <c r="I1228" s="132"/>
      <c r="J1228" s="132"/>
      <c r="K1228" s="132"/>
      <c r="L1228" s="133"/>
      <c r="M1228" s="134"/>
      <c r="N1228" s="132"/>
      <c r="O1228" s="132"/>
      <c r="P1228" s="134" t="str">
        <f t="shared" si="272"/>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si="273"/>
        <v>0</v>
      </c>
      <c r="BI1228" s="54">
        <f t="shared" si="268"/>
        <v>0</v>
      </c>
      <c r="BJ1228" s="54">
        <f t="shared" si="267"/>
        <v>0</v>
      </c>
      <c r="BK1228" s="54">
        <f t="shared" si="269"/>
        <v>0</v>
      </c>
      <c r="BL1228" s="54">
        <f t="shared" si="274"/>
        <v>0</v>
      </c>
      <c r="BM1228" s="54">
        <f t="shared" si="275"/>
        <v>0</v>
      </c>
      <c r="BN1228" s="54" t="str">
        <f t="shared" si="276"/>
        <v>ne</v>
      </c>
      <c r="BO1228" s="54" t="str">
        <f t="shared" si="277"/>
        <v>ne</v>
      </c>
      <c r="BP1228" s="54" t="str">
        <f t="shared" si="277"/>
        <v>ne</v>
      </c>
      <c r="BQ1228" s="54" t="str">
        <f t="shared" si="278"/>
        <v>ne</v>
      </c>
      <c r="BR1228" s="54" t="str">
        <f t="shared" si="279"/>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ref="BG1234:BG1297" si="280">IF($F1234&gt;0,YEAR($F1234),)</f>
        <v>0</v>
      </c>
      <c r="BH1234" s="54">
        <f t="shared" si="273"/>
        <v>0</v>
      </c>
      <c r="BI1234" s="54">
        <f t="shared" si="268"/>
        <v>0</v>
      </c>
      <c r="BJ1234" s="54">
        <f t="shared" ref="BJ1234:BJ1297" si="281">IF($AI1234&gt;0,YEAR($AI1234),)</f>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80"/>
        <v>0</v>
      </c>
      <c r="BH1235" s="54">
        <f t="shared" si="273"/>
        <v>0</v>
      </c>
      <c r="BI1235" s="54">
        <f t="shared" si="268"/>
        <v>0</v>
      </c>
      <c r="BJ1235" s="54">
        <f t="shared" si="281"/>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80"/>
        <v>0</v>
      </c>
      <c r="BH1236" s="54">
        <f t="shared" si="273"/>
        <v>0</v>
      </c>
      <c r="BI1236" s="54">
        <f t="shared" si="268"/>
        <v>0</v>
      </c>
      <c r="BJ1236" s="54">
        <f t="shared" si="281"/>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80"/>
        <v>0</v>
      </c>
      <c r="BH1237" s="54">
        <f t="shared" si="273"/>
        <v>0</v>
      </c>
      <c r="BI1237" s="54">
        <f t="shared" si="268"/>
        <v>0</v>
      </c>
      <c r="BJ1237" s="54">
        <f t="shared" si="281"/>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80"/>
        <v>0</v>
      </c>
      <c r="BH1238" s="54">
        <f t="shared" si="273"/>
        <v>0</v>
      </c>
      <c r="BI1238" s="54">
        <f t="shared" si="268"/>
        <v>0</v>
      </c>
      <c r="BJ1238" s="54">
        <f t="shared" si="281"/>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si="280"/>
        <v>0</v>
      </c>
      <c r="BH1239" s="54">
        <f t="shared" si="273"/>
        <v>0</v>
      </c>
      <c r="BI1239" s="54">
        <f t="shared" si="268"/>
        <v>0</v>
      </c>
      <c r="BJ1239" s="54">
        <f t="shared" si="281"/>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ref="BI1286:BI1349" si="282">IF($AH1286&gt;0,YEAR($AH1286),)</f>
        <v>0</v>
      </c>
      <c r="BJ1286" s="54">
        <f t="shared" si="281"/>
        <v>0</v>
      </c>
      <c r="BK1286" s="54">
        <f t="shared" ref="BK1286:BK1349" si="283">IF($AJ1286&gt;0,YEAR($AJ1286),)</f>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ref="BS1286:BS1349" si="284">IF(BK1286&gt;0,"taip","ne")</f>
        <v>ne</v>
      </c>
    </row>
    <row r="1287" spans="2:71" x14ac:dyDescent="0.2">
      <c r="B1287" s="54" t="e">
        <f>VLOOKUP(E1287,'VPS1'!$J$10:$J$29,1,FALSE)</f>
        <v>#N/A</v>
      </c>
      <c r="C1287" s="131" t="str">
        <f t="shared" ref="C1287:C1350" si="285">LEFT(E1287,4)</f>
        <v/>
      </c>
      <c r="D1287" s="132"/>
      <c r="E1287" s="132"/>
      <c r="F1287" s="55"/>
      <c r="G1287" s="132"/>
      <c r="H1287" s="132"/>
      <c r="I1287" s="132"/>
      <c r="J1287" s="132"/>
      <c r="K1287" s="132"/>
      <c r="L1287" s="133"/>
      <c r="M1287" s="134"/>
      <c r="N1287" s="132"/>
      <c r="O1287" s="132"/>
      <c r="P1287" s="134" t="str">
        <f t="shared" ref="P1287:Q1350" si="286">IF($N1287="fizinis asmuo","užpildykite","nepildyti")</f>
        <v>nepildyti</v>
      </c>
      <c r="Q1287" s="135" t="str">
        <f t="shared" si="286"/>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ref="BH1287:BH1350" si="287">IF($AF1287&gt;0,YEAR($AF1287),)</f>
        <v>0</v>
      </c>
      <c r="BI1287" s="54">
        <f t="shared" si="282"/>
        <v>0</v>
      </c>
      <c r="BJ1287" s="54">
        <f t="shared" si="281"/>
        <v>0</v>
      </c>
      <c r="BK1287" s="54">
        <f t="shared" si="283"/>
        <v>0</v>
      </c>
      <c r="BL1287" s="54">
        <f t="shared" ref="BL1287:BL1350" si="288">IF($AK1287&gt;0,$AK1287,)</f>
        <v>0</v>
      </c>
      <c r="BM1287" s="54">
        <f t="shared" ref="BM1287:BM1350" si="289">IF($AL1287&gt;0,$AL1287,)</f>
        <v>0</v>
      </c>
      <c r="BN1287" s="54" t="str">
        <f t="shared" ref="BN1287:BN1350" si="290">IF(BH1287&gt;0,"taip","ne")</f>
        <v>ne</v>
      </c>
      <c r="BO1287" s="54" t="str">
        <f t="shared" ref="BO1287:BP1350" si="291">IF(BI1287&gt;0,"taip","ne")</f>
        <v>ne</v>
      </c>
      <c r="BP1287" s="54" t="str">
        <f t="shared" si="291"/>
        <v>ne</v>
      </c>
      <c r="BQ1287" s="54" t="str">
        <f t="shared" ref="BQ1287:BQ1350" si="292">IF(BL1287&gt;0,"taip","ne")</f>
        <v>ne</v>
      </c>
      <c r="BR1287" s="54" t="str">
        <f t="shared" ref="BR1287:BR1350" si="293">IF(BM1287&gt;0,"taip","ne")</f>
        <v>ne</v>
      </c>
      <c r="BS1287" s="54" t="str">
        <f t="shared" si="284"/>
        <v>ne</v>
      </c>
    </row>
    <row r="1288" spans="2:71" x14ac:dyDescent="0.2">
      <c r="B1288" s="54" t="e">
        <f>VLOOKUP(E1288,'VPS1'!$J$10:$J$29,1,FALSE)</f>
        <v>#N/A</v>
      </c>
      <c r="C1288" s="131" t="str">
        <f t="shared" si="285"/>
        <v/>
      </c>
      <c r="D1288" s="132"/>
      <c r="E1288" s="132"/>
      <c r="F1288" s="55"/>
      <c r="G1288" s="132"/>
      <c r="H1288" s="132"/>
      <c r="I1288" s="132"/>
      <c r="J1288" s="132"/>
      <c r="K1288" s="132"/>
      <c r="L1288" s="133"/>
      <c r="M1288" s="134"/>
      <c r="N1288" s="132"/>
      <c r="O1288" s="132"/>
      <c r="P1288" s="134" t="str">
        <f t="shared" si="286"/>
        <v>nepildyti</v>
      </c>
      <c r="Q1288" s="135" t="str">
        <f t="shared" si="286"/>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87"/>
        <v>0</v>
      </c>
      <c r="BI1288" s="54">
        <f t="shared" si="282"/>
        <v>0</v>
      </c>
      <c r="BJ1288" s="54">
        <f t="shared" si="281"/>
        <v>0</v>
      </c>
      <c r="BK1288" s="54">
        <f t="shared" si="283"/>
        <v>0</v>
      </c>
      <c r="BL1288" s="54">
        <f t="shared" si="288"/>
        <v>0</v>
      </c>
      <c r="BM1288" s="54">
        <f t="shared" si="289"/>
        <v>0</v>
      </c>
      <c r="BN1288" s="54" t="str">
        <f t="shared" si="290"/>
        <v>ne</v>
      </c>
      <c r="BO1288" s="54" t="str">
        <f t="shared" si="291"/>
        <v>ne</v>
      </c>
      <c r="BP1288" s="54" t="str">
        <f t="shared" si="291"/>
        <v>ne</v>
      </c>
      <c r="BQ1288" s="54" t="str">
        <f t="shared" si="292"/>
        <v>ne</v>
      </c>
      <c r="BR1288" s="54" t="str">
        <f t="shared" si="293"/>
        <v>ne</v>
      </c>
      <c r="BS1288" s="54" t="str">
        <f t="shared" si="284"/>
        <v>ne</v>
      </c>
    </row>
    <row r="1289" spans="2:71" x14ac:dyDescent="0.2">
      <c r="B1289" s="54" t="e">
        <f>VLOOKUP(E1289,'VPS1'!$J$10:$J$29,1,FALSE)</f>
        <v>#N/A</v>
      </c>
      <c r="C1289" s="131" t="str">
        <f t="shared" si="285"/>
        <v/>
      </c>
      <c r="D1289" s="132"/>
      <c r="E1289" s="132"/>
      <c r="F1289" s="55"/>
      <c r="G1289" s="132"/>
      <c r="H1289" s="132"/>
      <c r="I1289" s="132"/>
      <c r="J1289" s="132"/>
      <c r="K1289" s="132"/>
      <c r="L1289" s="133"/>
      <c r="M1289" s="134"/>
      <c r="N1289" s="132"/>
      <c r="O1289" s="132"/>
      <c r="P1289" s="134" t="str">
        <f t="shared" si="286"/>
        <v>nepildyti</v>
      </c>
      <c r="Q1289" s="135" t="str">
        <f t="shared" si="286"/>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87"/>
        <v>0</v>
      </c>
      <c r="BI1289" s="54">
        <f t="shared" si="282"/>
        <v>0</v>
      </c>
      <c r="BJ1289" s="54">
        <f t="shared" si="281"/>
        <v>0</v>
      </c>
      <c r="BK1289" s="54">
        <f t="shared" si="283"/>
        <v>0</v>
      </c>
      <c r="BL1289" s="54">
        <f t="shared" si="288"/>
        <v>0</v>
      </c>
      <c r="BM1289" s="54">
        <f t="shared" si="289"/>
        <v>0</v>
      </c>
      <c r="BN1289" s="54" t="str">
        <f t="shared" si="290"/>
        <v>ne</v>
      </c>
      <c r="BO1289" s="54" t="str">
        <f t="shared" si="291"/>
        <v>ne</v>
      </c>
      <c r="BP1289" s="54" t="str">
        <f t="shared" si="291"/>
        <v>ne</v>
      </c>
      <c r="BQ1289" s="54" t="str">
        <f t="shared" si="292"/>
        <v>ne</v>
      </c>
      <c r="BR1289" s="54" t="str">
        <f t="shared" si="293"/>
        <v>ne</v>
      </c>
      <c r="BS1289" s="54" t="str">
        <f t="shared" si="284"/>
        <v>ne</v>
      </c>
    </row>
    <row r="1290" spans="2:71" x14ac:dyDescent="0.2">
      <c r="B1290" s="54" t="e">
        <f>VLOOKUP(E1290,'VPS1'!$J$10:$J$29,1,FALSE)</f>
        <v>#N/A</v>
      </c>
      <c r="C1290" s="131" t="str">
        <f t="shared" si="285"/>
        <v/>
      </c>
      <c r="D1290" s="132"/>
      <c r="E1290" s="132"/>
      <c r="F1290" s="55"/>
      <c r="G1290" s="132"/>
      <c r="H1290" s="132"/>
      <c r="I1290" s="132"/>
      <c r="J1290" s="132"/>
      <c r="K1290" s="132"/>
      <c r="L1290" s="133"/>
      <c r="M1290" s="134"/>
      <c r="N1290" s="132"/>
      <c r="O1290" s="132"/>
      <c r="P1290" s="134" t="str">
        <f t="shared" si="286"/>
        <v>nepildyti</v>
      </c>
      <c r="Q1290" s="135" t="str">
        <f t="shared" si="286"/>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87"/>
        <v>0</v>
      </c>
      <c r="BI1290" s="54">
        <f t="shared" si="282"/>
        <v>0</v>
      </c>
      <c r="BJ1290" s="54">
        <f t="shared" si="281"/>
        <v>0</v>
      </c>
      <c r="BK1290" s="54">
        <f t="shared" si="283"/>
        <v>0</v>
      </c>
      <c r="BL1290" s="54">
        <f t="shared" si="288"/>
        <v>0</v>
      </c>
      <c r="BM1290" s="54">
        <f t="shared" si="289"/>
        <v>0</v>
      </c>
      <c r="BN1290" s="54" t="str">
        <f t="shared" si="290"/>
        <v>ne</v>
      </c>
      <c r="BO1290" s="54" t="str">
        <f t="shared" si="291"/>
        <v>ne</v>
      </c>
      <c r="BP1290" s="54" t="str">
        <f t="shared" si="291"/>
        <v>ne</v>
      </c>
      <c r="BQ1290" s="54" t="str">
        <f t="shared" si="292"/>
        <v>ne</v>
      </c>
      <c r="BR1290" s="54" t="str">
        <f t="shared" si="293"/>
        <v>ne</v>
      </c>
      <c r="BS1290" s="54" t="str">
        <f t="shared" si="284"/>
        <v>ne</v>
      </c>
    </row>
    <row r="1291" spans="2:71" x14ac:dyDescent="0.2">
      <c r="B1291" s="54" t="e">
        <f>VLOOKUP(E1291,'VPS1'!$J$10:$J$29,1,FALSE)</f>
        <v>#N/A</v>
      </c>
      <c r="C1291" s="131" t="str">
        <f t="shared" si="285"/>
        <v/>
      </c>
      <c r="D1291" s="132"/>
      <c r="E1291" s="132"/>
      <c r="F1291" s="55"/>
      <c r="G1291" s="132"/>
      <c r="H1291" s="132"/>
      <c r="I1291" s="132"/>
      <c r="J1291" s="132"/>
      <c r="K1291" s="132"/>
      <c r="L1291" s="133"/>
      <c r="M1291" s="134"/>
      <c r="N1291" s="132"/>
      <c r="O1291" s="132"/>
      <c r="P1291" s="134" t="str">
        <f t="shared" si="286"/>
        <v>nepildyti</v>
      </c>
      <c r="Q1291" s="135" t="str">
        <f t="shared" si="286"/>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87"/>
        <v>0</v>
      </c>
      <c r="BI1291" s="54">
        <f t="shared" si="282"/>
        <v>0</v>
      </c>
      <c r="BJ1291" s="54">
        <f t="shared" si="281"/>
        <v>0</v>
      </c>
      <c r="BK1291" s="54">
        <f t="shared" si="283"/>
        <v>0</v>
      </c>
      <c r="BL1291" s="54">
        <f t="shared" si="288"/>
        <v>0</v>
      </c>
      <c r="BM1291" s="54">
        <f t="shared" si="289"/>
        <v>0</v>
      </c>
      <c r="BN1291" s="54" t="str">
        <f t="shared" si="290"/>
        <v>ne</v>
      </c>
      <c r="BO1291" s="54" t="str">
        <f t="shared" si="291"/>
        <v>ne</v>
      </c>
      <c r="BP1291" s="54" t="str">
        <f t="shared" si="291"/>
        <v>ne</v>
      </c>
      <c r="BQ1291" s="54" t="str">
        <f t="shared" si="292"/>
        <v>ne</v>
      </c>
      <c r="BR1291" s="54" t="str">
        <f t="shared" si="293"/>
        <v>ne</v>
      </c>
      <c r="BS1291" s="54" t="str">
        <f t="shared" si="284"/>
        <v>ne</v>
      </c>
    </row>
    <row r="1292" spans="2:71" x14ac:dyDescent="0.2">
      <c r="B1292" s="54" t="e">
        <f>VLOOKUP(E1292,'VPS1'!$J$10:$J$29,1,FALSE)</f>
        <v>#N/A</v>
      </c>
      <c r="C1292" s="131" t="str">
        <f t="shared" si="285"/>
        <v/>
      </c>
      <c r="D1292" s="132"/>
      <c r="E1292" s="132"/>
      <c r="F1292" s="55"/>
      <c r="G1292" s="132"/>
      <c r="H1292" s="132"/>
      <c r="I1292" s="132"/>
      <c r="J1292" s="132"/>
      <c r="K1292" s="132"/>
      <c r="L1292" s="133"/>
      <c r="M1292" s="134"/>
      <c r="N1292" s="132"/>
      <c r="O1292" s="132"/>
      <c r="P1292" s="134" t="str">
        <f t="shared" si="286"/>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si="287"/>
        <v>0</v>
      </c>
      <c r="BI1292" s="54">
        <f t="shared" si="282"/>
        <v>0</v>
      </c>
      <c r="BJ1292" s="54">
        <f t="shared" si="281"/>
        <v>0</v>
      </c>
      <c r="BK1292" s="54">
        <f t="shared" si="283"/>
        <v>0</v>
      </c>
      <c r="BL1292" s="54">
        <f t="shared" si="288"/>
        <v>0</v>
      </c>
      <c r="BM1292" s="54">
        <f t="shared" si="289"/>
        <v>0</v>
      </c>
      <c r="BN1292" s="54" t="str">
        <f t="shared" si="290"/>
        <v>ne</v>
      </c>
      <c r="BO1292" s="54" t="str">
        <f t="shared" si="291"/>
        <v>ne</v>
      </c>
      <c r="BP1292" s="54" t="str">
        <f t="shared" si="291"/>
        <v>ne</v>
      </c>
      <c r="BQ1292" s="54" t="str">
        <f t="shared" si="292"/>
        <v>ne</v>
      </c>
      <c r="BR1292" s="54" t="str">
        <f t="shared" si="293"/>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ref="BG1298:BG1361" si="294">IF($F1298&gt;0,YEAR($F1298),)</f>
        <v>0</v>
      </c>
      <c r="BH1298" s="54">
        <f t="shared" si="287"/>
        <v>0</v>
      </c>
      <c r="BI1298" s="54">
        <f t="shared" si="282"/>
        <v>0</v>
      </c>
      <c r="BJ1298" s="54">
        <f t="shared" ref="BJ1298:BJ1361" si="295">IF($AI1298&gt;0,YEAR($AI1298),)</f>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94"/>
        <v>0</v>
      </c>
      <c r="BH1299" s="54">
        <f t="shared" si="287"/>
        <v>0</v>
      </c>
      <c r="BI1299" s="54">
        <f t="shared" si="282"/>
        <v>0</v>
      </c>
      <c r="BJ1299" s="54">
        <f t="shared" si="295"/>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94"/>
        <v>0</v>
      </c>
      <c r="BH1300" s="54">
        <f t="shared" si="287"/>
        <v>0</v>
      </c>
      <c r="BI1300" s="54">
        <f t="shared" si="282"/>
        <v>0</v>
      </c>
      <c r="BJ1300" s="54">
        <f t="shared" si="295"/>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94"/>
        <v>0</v>
      </c>
      <c r="BH1301" s="54">
        <f t="shared" si="287"/>
        <v>0</v>
      </c>
      <c r="BI1301" s="54">
        <f t="shared" si="282"/>
        <v>0</v>
      </c>
      <c r="BJ1301" s="54">
        <f t="shared" si="295"/>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94"/>
        <v>0</v>
      </c>
      <c r="BH1302" s="54">
        <f t="shared" si="287"/>
        <v>0</v>
      </c>
      <c r="BI1302" s="54">
        <f t="shared" si="282"/>
        <v>0</v>
      </c>
      <c r="BJ1302" s="54">
        <f t="shared" si="295"/>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si="294"/>
        <v>0</v>
      </c>
      <c r="BH1303" s="54">
        <f t="shared" si="287"/>
        <v>0</v>
      </c>
      <c r="BI1303" s="54">
        <f t="shared" si="282"/>
        <v>0</v>
      </c>
      <c r="BJ1303" s="54">
        <f t="shared" si="295"/>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ref="BI1350:BI1413" si="296">IF($AH1350&gt;0,YEAR($AH1350),)</f>
        <v>0</v>
      </c>
      <c r="BJ1350" s="54">
        <f t="shared" si="295"/>
        <v>0</v>
      </c>
      <c r="BK1350" s="54">
        <f t="shared" ref="BK1350:BK1413" si="297">IF($AJ1350&gt;0,YEAR($AJ1350),)</f>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ref="BS1350:BS1413" si="298">IF(BK1350&gt;0,"taip","ne")</f>
        <v>ne</v>
      </c>
    </row>
    <row r="1351" spans="2:71" x14ac:dyDescent="0.2">
      <c r="B1351" s="54" t="e">
        <f>VLOOKUP(E1351,'VPS1'!$J$10:$J$29,1,FALSE)</f>
        <v>#N/A</v>
      </c>
      <c r="C1351" s="131" t="str">
        <f t="shared" ref="C1351:C1414" si="299">LEFT(E1351,4)</f>
        <v/>
      </c>
      <c r="D1351" s="132"/>
      <c r="E1351" s="132"/>
      <c r="F1351" s="55"/>
      <c r="G1351" s="132"/>
      <c r="H1351" s="132"/>
      <c r="I1351" s="132"/>
      <c r="J1351" s="132"/>
      <c r="K1351" s="132"/>
      <c r="L1351" s="133"/>
      <c r="M1351" s="134"/>
      <c r="N1351" s="132"/>
      <c r="O1351" s="132"/>
      <c r="P1351" s="134" t="str">
        <f t="shared" ref="P1351:Q1414" si="300">IF($N1351="fizinis asmuo","užpildykite","nepildyti")</f>
        <v>nepildyti</v>
      </c>
      <c r="Q1351" s="135" t="str">
        <f t="shared" si="300"/>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ref="BH1351:BH1414" si="301">IF($AF1351&gt;0,YEAR($AF1351),)</f>
        <v>0</v>
      </c>
      <c r="BI1351" s="54">
        <f t="shared" si="296"/>
        <v>0</v>
      </c>
      <c r="BJ1351" s="54">
        <f t="shared" si="295"/>
        <v>0</v>
      </c>
      <c r="BK1351" s="54">
        <f t="shared" si="297"/>
        <v>0</v>
      </c>
      <c r="BL1351" s="54">
        <f t="shared" ref="BL1351:BL1414" si="302">IF($AK1351&gt;0,$AK1351,)</f>
        <v>0</v>
      </c>
      <c r="BM1351" s="54">
        <f t="shared" ref="BM1351:BM1414" si="303">IF($AL1351&gt;0,$AL1351,)</f>
        <v>0</v>
      </c>
      <c r="BN1351" s="54" t="str">
        <f t="shared" ref="BN1351:BN1414" si="304">IF(BH1351&gt;0,"taip","ne")</f>
        <v>ne</v>
      </c>
      <c r="BO1351" s="54" t="str">
        <f t="shared" ref="BO1351:BP1414" si="305">IF(BI1351&gt;0,"taip","ne")</f>
        <v>ne</v>
      </c>
      <c r="BP1351" s="54" t="str">
        <f t="shared" si="305"/>
        <v>ne</v>
      </c>
      <c r="BQ1351" s="54" t="str">
        <f t="shared" ref="BQ1351:BQ1414" si="306">IF(BL1351&gt;0,"taip","ne")</f>
        <v>ne</v>
      </c>
      <c r="BR1351" s="54" t="str">
        <f t="shared" ref="BR1351:BR1414" si="307">IF(BM1351&gt;0,"taip","ne")</f>
        <v>ne</v>
      </c>
      <c r="BS1351" s="54" t="str">
        <f t="shared" si="298"/>
        <v>ne</v>
      </c>
    </row>
    <row r="1352" spans="2:71" x14ac:dyDescent="0.2">
      <c r="B1352" s="54" t="e">
        <f>VLOOKUP(E1352,'VPS1'!$J$10:$J$29,1,FALSE)</f>
        <v>#N/A</v>
      </c>
      <c r="C1352" s="131" t="str">
        <f t="shared" si="299"/>
        <v/>
      </c>
      <c r="D1352" s="132"/>
      <c r="E1352" s="132"/>
      <c r="F1352" s="55"/>
      <c r="G1352" s="132"/>
      <c r="H1352" s="132"/>
      <c r="I1352" s="132"/>
      <c r="J1352" s="132"/>
      <c r="K1352" s="132"/>
      <c r="L1352" s="133"/>
      <c r="M1352" s="134"/>
      <c r="N1352" s="132"/>
      <c r="O1352" s="132"/>
      <c r="P1352" s="134" t="str">
        <f t="shared" si="300"/>
        <v>nepildyti</v>
      </c>
      <c r="Q1352" s="135" t="str">
        <f t="shared" si="300"/>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301"/>
        <v>0</v>
      </c>
      <c r="BI1352" s="54">
        <f t="shared" si="296"/>
        <v>0</v>
      </c>
      <c r="BJ1352" s="54">
        <f t="shared" si="295"/>
        <v>0</v>
      </c>
      <c r="BK1352" s="54">
        <f t="shared" si="297"/>
        <v>0</v>
      </c>
      <c r="BL1352" s="54">
        <f t="shared" si="302"/>
        <v>0</v>
      </c>
      <c r="BM1352" s="54">
        <f t="shared" si="303"/>
        <v>0</v>
      </c>
      <c r="BN1352" s="54" t="str">
        <f t="shared" si="304"/>
        <v>ne</v>
      </c>
      <c r="BO1352" s="54" t="str">
        <f t="shared" si="305"/>
        <v>ne</v>
      </c>
      <c r="BP1352" s="54" t="str">
        <f t="shared" si="305"/>
        <v>ne</v>
      </c>
      <c r="BQ1352" s="54" t="str">
        <f t="shared" si="306"/>
        <v>ne</v>
      </c>
      <c r="BR1352" s="54" t="str">
        <f t="shared" si="307"/>
        <v>ne</v>
      </c>
      <c r="BS1352" s="54" t="str">
        <f t="shared" si="298"/>
        <v>ne</v>
      </c>
    </row>
    <row r="1353" spans="2:71" x14ac:dyDescent="0.2">
      <c r="B1353" s="54" t="e">
        <f>VLOOKUP(E1353,'VPS1'!$J$10:$J$29,1,FALSE)</f>
        <v>#N/A</v>
      </c>
      <c r="C1353" s="131" t="str">
        <f t="shared" si="299"/>
        <v/>
      </c>
      <c r="D1353" s="132"/>
      <c r="E1353" s="132"/>
      <c r="F1353" s="55"/>
      <c r="G1353" s="132"/>
      <c r="H1353" s="132"/>
      <c r="I1353" s="132"/>
      <c r="J1353" s="132"/>
      <c r="K1353" s="132"/>
      <c r="L1353" s="133"/>
      <c r="M1353" s="134"/>
      <c r="N1353" s="132"/>
      <c r="O1353" s="132"/>
      <c r="P1353" s="134" t="str">
        <f t="shared" si="300"/>
        <v>nepildyti</v>
      </c>
      <c r="Q1353" s="135" t="str">
        <f t="shared" si="300"/>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301"/>
        <v>0</v>
      </c>
      <c r="BI1353" s="54">
        <f t="shared" si="296"/>
        <v>0</v>
      </c>
      <c r="BJ1353" s="54">
        <f t="shared" si="295"/>
        <v>0</v>
      </c>
      <c r="BK1353" s="54">
        <f t="shared" si="297"/>
        <v>0</v>
      </c>
      <c r="BL1353" s="54">
        <f t="shared" si="302"/>
        <v>0</v>
      </c>
      <c r="BM1353" s="54">
        <f t="shared" si="303"/>
        <v>0</v>
      </c>
      <c r="BN1353" s="54" t="str">
        <f t="shared" si="304"/>
        <v>ne</v>
      </c>
      <c r="BO1353" s="54" t="str">
        <f t="shared" si="305"/>
        <v>ne</v>
      </c>
      <c r="BP1353" s="54" t="str">
        <f t="shared" si="305"/>
        <v>ne</v>
      </c>
      <c r="BQ1353" s="54" t="str">
        <f t="shared" si="306"/>
        <v>ne</v>
      </c>
      <c r="BR1353" s="54" t="str">
        <f t="shared" si="307"/>
        <v>ne</v>
      </c>
      <c r="BS1353" s="54" t="str">
        <f t="shared" si="298"/>
        <v>ne</v>
      </c>
    </row>
    <row r="1354" spans="2:71" x14ac:dyDescent="0.2">
      <c r="B1354" s="54" t="e">
        <f>VLOOKUP(E1354,'VPS1'!$J$10:$J$29,1,FALSE)</f>
        <v>#N/A</v>
      </c>
      <c r="C1354" s="131" t="str">
        <f t="shared" si="299"/>
        <v/>
      </c>
      <c r="D1354" s="132"/>
      <c r="E1354" s="132"/>
      <c r="F1354" s="55"/>
      <c r="G1354" s="132"/>
      <c r="H1354" s="132"/>
      <c r="I1354" s="132"/>
      <c r="J1354" s="132"/>
      <c r="K1354" s="132"/>
      <c r="L1354" s="133"/>
      <c r="M1354" s="134"/>
      <c r="N1354" s="132"/>
      <c r="O1354" s="132"/>
      <c r="P1354" s="134" t="str">
        <f t="shared" si="300"/>
        <v>nepildyti</v>
      </c>
      <c r="Q1354" s="135" t="str">
        <f t="shared" si="300"/>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301"/>
        <v>0</v>
      </c>
      <c r="BI1354" s="54">
        <f t="shared" si="296"/>
        <v>0</v>
      </c>
      <c r="BJ1354" s="54">
        <f t="shared" si="295"/>
        <v>0</v>
      </c>
      <c r="BK1354" s="54">
        <f t="shared" si="297"/>
        <v>0</v>
      </c>
      <c r="BL1354" s="54">
        <f t="shared" si="302"/>
        <v>0</v>
      </c>
      <c r="BM1354" s="54">
        <f t="shared" si="303"/>
        <v>0</v>
      </c>
      <c r="BN1354" s="54" t="str">
        <f t="shared" si="304"/>
        <v>ne</v>
      </c>
      <c r="BO1354" s="54" t="str">
        <f t="shared" si="305"/>
        <v>ne</v>
      </c>
      <c r="BP1354" s="54" t="str">
        <f t="shared" si="305"/>
        <v>ne</v>
      </c>
      <c r="BQ1354" s="54" t="str">
        <f t="shared" si="306"/>
        <v>ne</v>
      </c>
      <c r="BR1354" s="54" t="str">
        <f t="shared" si="307"/>
        <v>ne</v>
      </c>
      <c r="BS1354" s="54" t="str">
        <f t="shared" si="298"/>
        <v>ne</v>
      </c>
    </row>
    <row r="1355" spans="2:71" x14ac:dyDescent="0.2">
      <c r="B1355" s="54" t="e">
        <f>VLOOKUP(E1355,'VPS1'!$J$10:$J$29,1,FALSE)</f>
        <v>#N/A</v>
      </c>
      <c r="C1355" s="131" t="str">
        <f t="shared" si="299"/>
        <v/>
      </c>
      <c r="D1355" s="132"/>
      <c r="E1355" s="132"/>
      <c r="F1355" s="55"/>
      <c r="G1355" s="132"/>
      <c r="H1355" s="132"/>
      <c r="I1355" s="132"/>
      <c r="J1355" s="132"/>
      <c r="K1355" s="132"/>
      <c r="L1355" s="133"/>
      <c r="M1355" s="134"/>
      <c r="N1355" s="132"/>
      <c r="O1355" s="132"/>
      <c r="P1355" s="134" t="str">
        <f t="shared" si="300"/>
        <v>nepildyti</v>
      </c>
      <c r="Q1355" s="135" t="str">
        <f t="shared" si="300"/>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301"/>
        <v>0</v>
      </c>
      <c r="BI1355" s="54">
        <f t="shared" si="296"/>
        <v>0</v>
      </c>
      <c r="BJ1355" s="54">
        <f t="shared" si="295"/>
        <v>0</v>
      </c>
      <c r="BK1355" s="54">
        <f t="shared" si="297"/>
        <v>0</v>
      </c>
      <c r="BL1355" s="54">
        <f t="shared" si="302"/>
        <v>0</v>
      </c>
      <c r="BM1355" s="54">
        <f t="shared" si="303"/>
        <v>0</v>
      </c>
      <c r="BN1355" s="54" t="str">
        <f t="shared" si="304"/>
        <v>ne</v>
      </c>
      <c r="BO1355" s="54" t="str">
        <f t="shared" si="305"/>
        <v>ne</v>
      </c>
      <c r="BP1355" s="54" t="str">
        <f t="shared" si="305"/>
        <v>ne</v>
      </c>
      <c r="BQ1355" s="54" t="str">
        <f t="shared" si="306"/>
        <v>ne</v>
      </c>
      <c r="BR1355" s="54" t="str">
        <f t="shared" si="307"/>
        <v>ne</v>
      </c>
      <c r="BS1355" s="54" t="str">
        <f t="shared" si="298"/>
        <v>ne</v>
      </c>
    </row>
    <row r="1356" spans="2:71" x14ac:dyDescent="0.2">
      <c r="B1356" s="54" t="e">
        <f>VLOOKUP(E1356,'VPS1'!$J$10:$J$29,1,FALSE)</f>
        <v>#N/A</v>
      </c>
      <c r="C1356" s="131" t="str">
        <f t="shared" si="299"/>
        <v/>
      </c>
      <c r="D1356" s="132"/>
      <c r="E1356" s="132"/>
      <c r="F1356" s="55"/>
      <c r="G1356" s="132"/>
      <c r="H1356" s="132"/>
      <c r="I1356" s="132"/>
      <c r="J1356" s="132"/>
      <c r="K1356" s="132"/>
      <c r="L1356" s="133"/>
      <c r="M1356" s="134"/>
      <c r="N1356" s="132"/>
      <c r="O1356" s="132"/>
      <c r="P1356" s="134" t="str">
        <f t="shared" si="300"/>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si="301"/>
        <v>0</v>
      </c>
      <c r="BI1356" s="54">
        <f t="shared" si="296"/>
        <v>0</v>
      </c>
      <c r="BJ1356" s="54">
        <f t="shared" si="295"/>
        <v>0</v>
      </c>
      <c r="BK1356" s="54">
        <f t="shared" si="297"/>
        <v>0</v>
      </c>
      <c r="BL1356" s="54">
        <f t="shared" si="302"/>
        <v>0</v>
      </c>
      <c r="BM1356" s="54">
        <f t="shared" si="303"/>
        <v>0</v>
      </c>
      <c r="BN1356" s="54" t="str">
        <f t="shared" si="304"/>
        <v>ne</v>
      </c>
      <c r="BO1356" s="54" t="str">
        <f t="shared" si="305"/>
        <v>ne</v>
      </c>
      <c r="BP1356" s="54" t="str">
        <f t="shared" si="305"/>
        <v>ne</v>
      </c>
      <c r="BQ1356" s="54" t="str">
        <f t="shared" si="306"/>
        <v>ne</v>
      </c>
      <c r="BR1356" s="54" t="str">
        <f t="shared" si="307"/>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ref="BG1362:BG1425" si="308">IF($F1362&gt;0,YEAR($F1362),)</f>
        <v>0</v>
      </c>
      <c r="BH1362" s="54">
        <f t="shared" si="301"/>
        <v>0</v>
      </c>
      <c r="BI1362" s="54">
        <f t="shared" si="296"/>
        <v>0</v>
      </c>
      <c r="BJ1362" s="54">
        <f t="shared" ref="BJ1362:BJ1425" si="309">IF($AI1362&gt;0,YEAR($AI1362),)</f>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308"/>
        <v>0</v>
      </c>
      <c r="BH1363" s="54">
        <f t="shared" si="301"/>
        <v>0</v>
      </c>
      <c r="BI1363" s="54">
        <f t="shared" si="296"/>
        <v>0</v>
      </c>
      <c r="BJ1363" s="54">
        <f t="shared" si="309"/>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308"/>
        <v>0</v>
      </c>
      <c r="BH1364" s="54">
        <f t="shared" si="301"/>
        <v>0</v>
      </c>
      <c r="BI1364" s="54">
        <f t="shared" si="296"/>
        <v>0</v>
      </c>
      <c r="BJ1364" s="54">
        <f t="shared" si="309"/>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308"/>
        <v>0</v>
      </c>
      <c r="BH1365" s="54">
        <f t="shared" si="301"/>
        <v>0</v>
      </c>
      <c r="BI1365" s="54">
        <f t="shared" si="296"/>
        <v>0</v>
      </c>
      <c r="BJ1365" s="54">
        <f t="shared" si="309"/>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308"/>
        <v>0</v>
      </c>
      <c r="BH1366" s="54">
        <f t="shared" si="301"/>
        <v>0</v>
      </c>
      <c r="BI1366" s="54">
        <f t="shared" si="296"/>
        <v>0</v>
      </c>
      <c r="BJ1366" s="54">
        <f t="shared" si="309"/>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si="308"/>
        <v>0</v>
      </c>
      <c r="BH1367" s="54">
        <f t="shared" si="301"/>
        <v>0</v>
      </c>
      <c r="BI1367" s="54">
        <f t="shared" si="296"/>
        <v>0</v>
      </c>
      <c r="BJ1367" s="54">
        <f t="shared" si="309"/>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ref="BI1414:BI1477" si="310">IF($AH1414&gt;0,YEAR($AH1414),)</f>
        <v>0</v>
      </c>
      <c r="BJ1414" s="54">
        <f t="shared" si="309"/>
        <v>0</v>
      </c>
      <c r="BK1414" s="54">
        <f t="shared" ref="BK1414:BK1477" si="311">IF($AJ1414&gt;0,YEAR($AJ1414),)</f>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ref="BS1414:BS1477" si="312">IF(BK1414&gt;0,"taip","ne")</f>
        <v>ne</v>
      </c>
    </row>
    <row r="1415" spans="2:71" x14ac:dyDescent="0.2">
      <c r="B1415" s="54" t="e">
        <f>VLOOKUP(E1415,'VPS1'!$J$10:$J$29,1,FALSE)</f>
        <v>#N/A</v>
      </c>
      <c r="C1415" s="131" t="str">
        <f t="shared" ref="C1415:C1478" si="313">LEFT(E1415,4)</f>
        <v/>
      </c>
      <c r="D1415" s="132"/>
      <c r="E1415" s="132"/>
      <c r="F1415" s="55"/>
      <c r="G1415" s="132"/>
      <c r="H1415" s="132"/>
      <c r="I1415" s="132"/>
      <c r="J1415" s="132"/>
      <c r="K1415" s="132"/>
      <c r="L1415" s="133"/>
      <c r="M1415" s="134"/>
      <c r="N1415" s="132"/>
      <c r="O1415" s="132"/>
      <c r="P1415" s="134" t="str">
        <f t="shared" ref="P1415:Q1478" si="314">IF($N1415="fizinis asmuo","užpildykite","nepildyti")</f>
        <v>nepildyti</v>
      </c>
      <c r="Q1415" s="135" t="str">
        <f t="shared" si="314"/>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ref="BH1415:BH1478" si="315">IF($AF1415&gt;0,YEAR($AF1415),)</f>
        <v>0</v>
      </c>
      <c r="BI1415" s="54">
        <f t="shared" si="310"/>
        <v>0</v>
      </c>
      <c r="BJ1415" s="54">
        <f t="shared" si="309"/>
        <v>0</v>
      </c>
      <c r="BK1415" s="54">
        <f t="shared" si="311"/>
        <v>0</v>
      </c>
      <c r="BL1415" s="54">
        <f t="shared" ref="BL1415:BL1478" si="316">IF($AK1415&gt;0,$AK1415,)</f>
        <v>0</v>
      </c>
      <c r="BM1415" s="54">
        <f t="shared" ref="BM1415:BM1478" si="317">IF($AL1415&gt;0,$AL1415,)</f>
        <v>0</v>
      </c>
      <c r="BN1415" s="54" t="str">
        <f t="shared" ref="BN1415:BN1478" si="318">IF(BH1415&gt;0,"taip","ne")</f>
        <v>ne</v>
      </c>
      <c r="BO1415" s="54" t="str">
        <f t="shared" ref="BO1415:BP1478" si="319">IF(BI1415&gt;0,"taip","ne")</f>
        <v>ne</v>
      </c>
      <c r="BP1415" s="54" t="str">
        <f t="shared" si="319"/>
        <v>ne</v>
      </c>
      <c r="BQ1415" s="54" t="str">
        <f t="shared" ref="BQ1415:BQ1478" si="320">IF(BL1415&gt;0,"taip","ne")</f>
        <v>ne</v>
      </c>
      <c r="BR1415" s="54" t="str">
        <f t="shared" ref="BR1415:BR1478" si="321">IF(BM1415&gt;0,"taip","ne")</f>
        <v>ne</v>
      </c>
      <c r="BS1415" s="54" t="str">
        <f t="shared" si="312"/>
        <v>ne</v>
      </c>
    </row>
    <row r="1416" spans="2:71" x14ac:dyDescent="0.2">
      <c r="B1416" s="54" t="e">
        <f>VLOOKUP(E1416,'VPS1'!$J$10:$J$29,1,FALSE)</f>
        <v>#N/A</v>
      </c>
      <c r="C1416" s="131" t="str">
        <f t="shared" si="313"/>
        <v/>
      </c>
      <c r="D1416" s="132"/>
      <c r="E1416" s="132"/>
      <c r="F1416" s="55"/>
      <c r="G1416" s="132"/>
      <c r="H1416" s="132"/>
      <c r="I1416" s="132"/>
      <c r="J1416" s="132"/>
      <c r="K1416" s="132"/>
      <c r="L1416" s="133"/>
      <c r="M1416" s="134"/>
      <c r="N1416" s="132"/>
      <c r="O1416" s="132"/>
      <c r="P1416" s="134" t="str">
        <f t="shared" si="314"/>
        <v>nepildyti</v>
      </c>
      <c r="Q1416" s="135" t="str">
        <f t="shared" si="314"/>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15"/>
        <v>0</v>
      </c>
      <c r="BI1416" s="54">
        <f t="shared" si="310"/>
        <v>0</v>
      </c>
      <c r="BJ1416" s="54">
        <f t="shared" si="309"/>
        <v>0</v>
      </c>
      <c r="BK1416" s="54">
        <f t="shared" si="311"/>
        <v>0</v>
      </c>
      <c r="BL1416" s="54">
        <f t="shared" si="316"/>
        <v>0</v>
      </c>
      <c r="BM1416" s="54">
        <f t="shared" si="317"/>
        <v>0</v>
      </c>
      <c r="BN1416" s="54" t="str">
        <f t="shared" si="318"/>
        <v>ne</v>
      </c>
      <c r="BO1416" s="54" t="str">
        <f t="shared" si="319"/>
        <v>ne</v>
      </c>
      <c r="BP1416" s="54" t="str">
        <f t="shared" si="319"/>
        <v>ne</v>
      </c>
      <c r="BQ1416" s="54" t="str">
        <f t="shared" si="320"/>
        <v>ne</v>
      </c>
      <c r="BR1416" s="54" t="str">
        <f t="shared" si="321"/>
        <v>ne</v>
      </c>
      <c r="BS1416" s="54" t="str">
        <f t="shared" si="312"/>
        <v>ne</v>
      </c>
    </row>
    <row r="1417" spans="2:71" x14ac:dyDescent="0.2">
      <c r="B1417" s="54" t="e">
        <f>VLOOKUP(E1417,'VPS1'!$J$10:$J$29,1,FALSE)</f>
        <v>#N/A</v>
      </c>
      <c r="C1417" s="131" t="str">
        <f t="shared" si="313"/>
        <v/>
      </c>
      <c r="D1417" s="132"/>
      <c r="E1417" s="132"/>
      <c r="F1417" s="55"/>
      <c r="G1417" s="132"/>
      <c r="H1417" s="132"/>
      <c r="I1417" s="132"/>
      <c r="J1417" s="132"/>
      <c r="K1417" s="132"/>
      <c r="L1417" s="133"/>
      <c r="M1417" s="134"/>
      <c r="N1417" s="132"/>
      <c r="O1417" s="132"/>
      <c r="P1417" s="134" t="str">
        <f t="shared" si="314"/>
        <v>nepildyti</v>
      </c>
      <c r="Q1417" s="135" t="str">
        <f t="shared" si="314"/>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15"/>
        <v>0</v>
      </c>
      <c r="BI1417" s="54">
        <f t="shared" si="310"/>
        <v>0</v>
      </c>
      <c r="BJ1417" s="54">
        <f t="shared" si="309"/>
        <v>0</v>
      </c>
      <c r="BK1417" s="54">
        <f t="shared" si="311"/>
        <v>0</v>
      </c>
      <c r="BL1417" s="54">
        <f t="shared" si="316"/>
        <v>0</v>
      </c>
      <c r="BM1417" s="54">
        <f t="shared" si="317"/>
        <v>0</v>
      </c>
      <c r="BN1417" s="54" t="str">
        <f t="shared" si="318"/>
        <v>ne</v>
      </c>
      <c r="BO1417" s="54" t="str">
        <f t="shared" si="319"/>
        <v>ne</v>
      </c>
      <c r="BP1417" s="54" t="str">
        <f t="shared" si="319"/>
        <v>ne</v>
      </c>
      <c r="BQ1417" s="54" t="str">
        <f t="shared" si="320"/>
        <v>ne</v>
      </c>
      <c r="BR1417" s="54" t="str">
        <f t="shared" si="321"/>
        <v>ne</v>
      </c>
      <c r="BS1417" s="54" t="str">
        <f t="shared" si="312"/>
        <v>ne</v>
      </c>
    </row>
    <row r="1418" spans="2:71" x14ac:dyDescent="0.2">
      <c r="B1418" s="54" t="e">
        <f>VLOOKUP(E1418,'VPS1'!$J$10:$J$29,1,FALSE)</f>
        <v>#N/A</v>
      </c>
      <c r="C1418" s="131" t="str">
        <f t="shared" si="313"/>
        <v/>
      </c>
      <c r="D1418" s="132"/>
      <c r="E1418" s="132"/>
      <c r="F1418" s="55"/>
      <c r="G1418" s="132"/>
      <c r="H1418" s="132"/>
      <c r="I1418" s="132"/>
      <c r="J1418" s="132"/>
      <c r="K1418" s="132"/>
      <c r="L1418" s="133"/>
      <c r="M1418" s="134"/>
      <c r="N1418" s="132"/>
      <c r="O1418" s="132"/>
      <c r="P1418" s="134" t="str">
        <f t="shared" si="314"/>
        <v>nepildyti</v>
      </c>
      <c r="Q1418" s="135" t="str">
        <f t="shared" si="314"/>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15"/>
        <v>0</v>
      </c>
      <c r="BI1418" s="54">
        <f t="shared" si="310"/>
        <v>0</v>
      </c>
      <c r="BJ1418" s="54">
        <f t="shared" si="309"/>
        <v>0</v>
      </c>
      <c r="BK1418" s="54">
        <f t="shared" si="311"/>
        <v>0</v>
      </c>
      <c r="BL1418" s="54">
        <f t="shared" si="316"/>
        <v>0</v>
      </c>
      <c r="BM1418" s="54">
        <f t="shared" si="317"/>
        <v>0</v>
      </c>
      <c r="BN1418" s="54" t="str">
        <f t="shared" si="318"/>
        <v>ne</v>
      </c>
      <c r="BO1418" s="54" t="str">
        <f t="shared" si="319"/>
        <v>ne</v>
      </c>
      <c r="BP1418" s="54" t="str">
        <f t="shared" si="319"/>
        <v>ne</v>
      </c>
      <c r="BQ1418" s="54" t="str">
        <f t="shared" si="320"/>
        <v>ne</v>
      </c>
      <c r="BR1418" s="54" t="str">
        <f t="shared" si="321"/>
        <v>ne</v>
      </c>
      <c r="BS1418" s="54" t="str">
        <f t="shared" si="312"/>
        <v>ne</v>
      </c>
    </row>
    <row r="1419" spans="2:71" x14ac:dyDescent="0.2">
      <c r="B1419" s="54" t="e">
        <f>VLOOKUP(E1419,'VPS1'!$J$10:$J$29,1,FALSE)</f>
        <v>#N/A</v>
      </c>
      <c r="C1419" s="131" t="str">
        <f t="shared" si="313"/>
        <v/>
      </c>
      <c r="D1419" s="132"/>
      <c r="E1419" s="132"/>
      <c r="F1419" s="55"/>
      <c r="G1419" s="132"/>
      <c r="H1419" s="132"/>
      <c r="I1419" s="132"/>
      <c r="J1419" s="132"/>
      <c r="K1419" s="132"/>
      <c r="L1419" s="133"/>
      <c r="M1419" s="134"/>
      <c r="N1419" s="132"/>
      <c r="O1419" s="132"/>
      <c r="P1419" s="134" t="str">
        <f t="shared" si="314"/>
        <v>nepildyti</v>
      </c>
      <c r="Q1419" s="135" t="str">
        <f t="shared" si="314"/>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15"/>
        <v>0</v>
      </c>
      <c r="BI1419" s="54">
        <f t="shared" si="310"/>
        <v>0</v>
      </c>
      <c r="BJ1419" s="54">
        <f t="shared" si="309"/>
        <v>0</v>
      </c>
      <c r="BK1419" s="54">
        <f t="shared" si="311"/>
        <v>0</v>
      </c>
      <c r="BL1419" s="54">
        <f t="shared" si="316"/>
        <v>0</v>
      </c>
      <c r="BM1419" s="54">
        <f t="shared" si="317"/>
        <v>0</v>
      </c>
      <c r="BN1419" s="54" t="str">
        <f t="shared" si="318"/>
        <v>ne</v>
      </c>
      <c r="BO1419" s="54" t="str">
        <f t="shared" si="319"/>
        <v>ne</v>
      </c>
      <c r="BP1419" s="54" t="str">
        <f t="shared" si="319"/>
        <v>ne</v>
      </c>
      <c r="BQ1419" s="54" t="str">
        <f t="shared" si="320"/>
        <v>ne</v>
      </c>
      <c r="BR1419" s="54" t="str">
        <f t="shared" si="321"/>
        <v>ne</v>
      </c>
      <c r="BS1419" s="54" t="str">
        <f t="shared" si="312"/>
        <v>ne</v>
      </c>
    </row>
    <row r="1420" spans="2:71" x14ac:dyDescent="0.2">
      <c r="B1420" s="54" t="e">
        <f>VLOOKUP(E1420,'VPS1'!$J$10:$J$29,1,FALSE)</f>
        <v>#N/A</v>
      </c>
      <c r="C1420" s="131" t="str">
        <f t="shared" si="313"/>
        <v/>
      </c>
      <c r="D1420" s="132"/>
      <c r="E1420" s="132"/>
      <c r="F1420" s="55"/>
      <c r="G1420" s="132"/>
      <c r="H1420" s="132"/>
      <c r="I1420" s="132"/>
      <c r="J1420" s="132"/>
      <c r="K1420" s="132"/>
      <c r="L1420" s="133"/>
      <c r="M1420" s="134"/>
      <c r="N1420" s="132"/>
      <c r="O1420" s="132"/>
      <c r="P1420" s="134" t="str">
        <f t="shared" si="314"/>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si="315"/>
        <v>0</v>
      </c>
      <c r="BI1420" s="54">
        <f t="shared" si="310"/>
        <v>0</v>
      </c>
      <c r="BJ1420" s="54">
        <f t="shared" si="309"/>
        <v>0</v>
      </c>
      <c r="BK1420" s="54">
        <f t="shared" si="311"/>
        <v>0</v>
      </c>
      <c r="BL1420" s="54">
        <f t="shared" si="316"/>
        <v>0</v>
      </c>
      <c r="BM1420" s="54">
        <f t="shared" si="317"/>
        <v>0</v>
      </c>
      <c r="BN1420" s="54" t="str">
        <f t="shared" si="318"/>
        <v>ne</v>
      </c>
      <c r="BO1420" s="54" t="str">
        <f t="shared" si="319"/>
        <v>ne</v>
      </c>
      <c r="BP1420" s="54" t="str">
        <f t="shared" si="319"/>
        <v>ne</v>
      </c>
      <c r="BQ1420" s="54" t="str">
        <f t="shared" si="320"/>
        <v>ne</v>
      </c>
      <c r="BR1420" s="54" t="str">
        <f t="shared" si="321"/>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ref="BG1426:BG1489" si="322">IF($F1426&gt;0,YEAR($F1426),)</f>
        <v>0</v>
      </c>
      <c r="BH1426" s="54">
        <f t="shared" si="315"/>
        <v>0</v>
      </c>
      <c r="BI1426" s="54">
        <f t="shared" si="310"/>
        <v>0</v>
      </c>
      <c r="BJ1426" s="54">
        <f t="shared" ref="BJ1426:BJ1489" si="323">IF($AI1426&gt;0,YEAR($AI1426),)</f>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22"/>
        <v>0</v>
      </c>
      <c r="BH1427" s="54">
        <f t="shared" si="315"/>
        <v>0</v>
      </c>
      <c r="BI1427" s="54">
        <f t="shared" si="310"/>
        <v>0</v>
      </c>
      <c r="BJ1427" s="54">
        <f t="shared" si="323"/>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22"/>
        <v>0</v>
      </c>
      <c r="BH1428" s="54">
        <f t="shared" si="315"/>
        <v>0</v>
      </c>
      <c r="BI1428" s="54">
        <f t="shared" si="310"/>
        <v>0</v>
      </c>
      <c r="BJ1428" s="54">
        <f t="shared" si="323"/>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22"/>
        <v>0</v>
      </c>
      <c r="BH1429" s="54">
        <f t="shared" si="315"/>
        <v>0</v>
      </c>
      <c r="BI1429" s="54">
        <f t="shared" si="310"/>
        <v>0</v>
      </c>
      <c r="BJ1429" s="54">
        <f t="shared" si="323"/>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22"/>
        <v>0</v>
      </c>
      <c r="BH1430" s="54">
        <f t="shared" si="315"/>
        <v>0</v>
      </c>
      <c r="BI1430" s="54">
        <f t="shared" si="310"/>
        <v>0</v>
      </c>
      <c r="BJ1430" s="54">
        <f t="shared" si="323"/>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si="322"/>
        <v>0</v>
      </c>
      <c r="BH1431" s="54">
        <f t="shared" si="315"/>
        <v>0</v>
      </c>
      <c r="BI1431" s="54">
        <f t="shared" si="310"/>
        <v>0</v>
      </c>
      <c r="BJ1431" s="54">
        <f t="shared" si="323"/>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ref="BI1478:BI1541" si="324">IF($AH1478&gt;0,YEAR($AH1478),)</f>
        <v>0</v>
      </c>
      <c r="BJ1478" s="54">
        <f t="shared" si="323"/>
        <v>0</v>
      </c>
      <c r="BK1478" s="54">
        <f t="shared" ref="BK1478:BK1541" si="325">IF($AJ1478&gt;0,YEAR($AJ1478),)</f>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ref="BS1478:BS1541" si="326">IF(BK1478&gt;0,"taip","ne")</f>
        <v>ne</v>
      </c>
    </row>
    <row r="1479" spans="2:71" x14ac:dyDescent="0.2">
      <c r="B1479" s="54" t="e">
        <f>VLOOKUP(E1479,'VPS1'!$J$10:$J$29,1,FALSE)</f>
        <v>#N/A</v>
      </c>
      <c r="C1479" s="131" t="str">
        <f t="shared" ref="C1479:C1542" si="327">LEFT(E1479,4)</f>
        <v/>
      </c>
      <c r="D1479" s="132"/>
      <c r="E1479" s="132"/>
      <c r="F1479" s="55"/>
      <c r="G1479" s="132"/>
      <c r="H1479" s="132"/>
      <c r="I1479" s="132"/>
      <c r="J1479" s="132"/>
      <c r="K1479" s="132"/>
      <c r="L1479" s="133"/>
      <c r="M1479" s="134"/>
      <c r="N1479" s="132"/>
      <c r="O1479" s="132"/>
      <c r="P1479" s="134" t="str">
        <f t="shared" ref="P1479:Q1542" si="328">IF($N1479="fizinis asmuo","užpildykite","nepildyti")</f>
        <v>nepildyti</v>
      </c>
      <c r="Q1479" s="135" t="str">
        <f t="shared" si="328"/>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ref="BH1479:BH1542" si="329">IF($AF1479&gt;0,YEAR($AF1479),)</f>
        <v>0</v>
      </c>
      <c r="BI1479" s="54">
        <f t="shared" si="324"/>
        <v>0</v>
      </c>
      <c r="BJ1479" s="54">
        <f t="shared" si="323"/>
        <v>0</v>
      </c>
      <c r="BK1479" s="54">
        <f t="shared" si="325"/>
        <v>0</v>
      </c>
      <c r="BL1479" s="54">
        <f t="shared" ref="BL1479:BL1542" si="330">IF($AK1479&gt;0,$AK1479,)</f>
        <v>0</v>
      </c>
      <c r="BM1479" s="54">
        <f t="shared" ref="BM1479:BM1542" si="331">IF($AL1479&gt;0,$AL1479,)</f>
        <v>0</v>
      </c>
      <c r="BN1479" s="54" t="str">
        <f t="shared" ref="BN1479:BN1542" si="332">IF(BH1479&gt;0,"taip","ne")</f>
        <v>ne</v>
      </c>
      <c r="BO1479" s="54" t="str">
        <f t="shared" ref="BO1479:BP1542" si="333">IF(BI1479&gt;0,"taip","ne")</f>
        <v>ne</v>
      </c>
      <c r="BP1479" s="54" t="str">
        <f t="shared" si="333"/>
        <v>ne</v>
      </c>
      <c r="BQ1479" s="54" t="str">
        <f t="shared" ref="BQ1479:BQ1542" si="334">IF(BL1479&gt;0,"taip","ne")</f>
        <v>ne</v>
      </c>
      <c r="BR1479" s="54" t="str">
        <f t="shared" ref="BR1479:BR1542" si="335">IF(BM1479&gt;0,"taip","ne")</f>
        <v>ne</v>
      </c>
      <c r="BS1479" s="54" t="str">
        <f t="shared" si="326"/>
        <v>ne</v>
      </c>
    </row>
    <row r="1480" spans="2:71" x14ac:dyDescent="0.2">
      <c r="B1480" s="54" t="e">
        <f>VLOOKUP(E1480,'VPS1'!$J$10:$J$29,1,FALSE)</f>
        <v>#N/A</v>
      </c>
      <c r="C1480" s="131" t="str">
        <f t="shared" si="327"/>
        <v/>
      </c>
      <c r="D1480" s="132"/>
      <c r="E1480" s="132"/>
      <c r="F1480" s="55"/>
      <c r="G1480" s="132"/>
      <c r="H1480" s="132"/>
      <c r="I1480" s="132"/>
      <c r="J1480" s="132"/>
      <c r="K1480" s="132"/>
      <c r="L1480" s="133"/>
      <c r="M1480" s="134"/>
      <c r="N1480" s="132"/>
      <c r="O1480" s="132"/>
      <c r="P1480" s="134" t="str">
        <f t="shared" si="328"/>
        <v>nepildyti</v>
      </c>
      <c r="Q1480" s="135" t="str">
        <f t="shared" si="328"/>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29"/>
        <v>0</v>
      </c>
      <c r="BI1480" s="54">
        <f t="shared" si="324"/>
        <v>0</v>
      </c>
      <c r="BJ1480" s="54">
        <f t="shared" si="323"/>
        <v>0</v>
      </c>
      <c r="BK1480" s="54">
        <f t="shared" si="325"/>
        <v>0</v>
      </c>
      <c r="BL1480" s="54">
        <f t="shared" si="330"/>
        <v>0</v>
      </c>
      <c r="BM1480" s="54">
        <f t="shared" si="331"/>
        <v>0</v>
      </c>
      <c r="BN1480" s="54" t="str">
        <f t="shared" si="332"/>
        <v>ne</v>
      </c>
      <c r="BO1480" s="54" t="str">
        <f t="shared" si="333"/>
        <v>ne</v>
      </c>
      <c r="BP1480" s="54" t="str">
        <f t="shared" si="333"/>
        <v>ne</v>
      </c>
      <c r="BQ1480" s="54" t="str">
        <f t="shared" si="334"/>
        <v>ne</v>
      </c>
      <c r="BR1480" s="54" t="str">
        <f t="shared" si="335"/>
        <v>ne</v>
      </c>
      <c r="BS1480" s="54" t="str">
        <f t="shared" si="326"/>
        <v>ne</v>
      </c>
    </row>
    <row r="1481" spans="2:71" x14ac:dyDescent="0.2">
      <c r="B1481" s="54" t="e">
        <f>VLOOKUP(E1481,'VPS1'!$J$10:$J$29,1,FALSE)</f>
        <v>#N/A</v>
      </c>
      <c r="C1481" s="131" t="str">
        <f t="shared" si="327"/>
        <v/>
      </c>
      <c r="D1481" s="132"/>
      <c r="E1481" s="132"/>
      <c r="F1481" s="55"/>
      <c r="G1481" s="132"/>
      <c r="H1481" s="132"/>
      <c r="I1481" s="132"/>
      <c r="J1481" s="132"/>
      <c r="K1481" s="132"/>
      <c r="L1481" s="133"/>
      <c r="M1481" s="134"/>
      <c r="N1481" s="132"/>
      <c r="O1481" s="132"/>
      <c r="P1481" s="134" t="str">
        <f t="shared" si="328"/>
        <v>nepildyti</v>
      </c>
      <c r="Q1481" s="135" t="str">
        <f t="shared" si="328"/>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29"/>
        <v>0</v>
      </c>
      <c r="BI1481" s="54">
        <f t="shared" si="324"/>
        <v>0</v>
      </c>
      <c r="BJ1481" s="54">
        <f t="shared" si="323"/>
        <v>0</v>
      </c>
      <c r="BK1481" s="54">
        <f t="shared" si="325"/>
        <v>0</v>
      </c>
      <c r="BL1481" s="54">
        <f t="shared" si="330"/>
        <v>0</v>
      </c>
      <c r="BM1481" s="54">
        <f t="shared" si="331"/>
        <v>0</v>
      </c>
      <c r="BN1481" s="54" t="str">
        <f t="shared" si="332"/>
        <v>ne</v>
      </c>
      <c r="BO1481" s="54" t="str">
        <f t="shared" si="333"/>
        <v>ne</v>
      </c>
      <c r="BP1481" s="54" t="str">
        <f t="shared" si="333"/>
        <v>ne</v>
      </c>
      <c r="BQ1481" s="54" t="str">
        <f t="shared" si="334"/>
        <v>ne</v>
      </c>
      <c r="BR1481" s="54" t="str">
        <f t="shared" si="335"/>
        <v>ne</v>
      </c>
      <c r="BS1481" s="54" t="str">
        <f t="shared" si="326"/>
        <v>ne</v>
      </c>
    </row>
    <row r="1482" spans="2:71" x14ac:dyDescent="0.2">
      <c r="B1482" s="54" t="e">
        <f>VLOOKUP(E1482,'VPS1'!$J$10:$J$29,1,FALSE)</f>
        <v>#N/A</v>
      </c>
      <c r="C1482" s="131" t="str">
        <f t="shared" si="327"/>
        <v/>
      </c>
      <c r="D1482" s="132"/>
      <c r="E1482" s="132"/>
      <c r="F1482" s="55"/>
      <c r="G1482" s="132"/>
      <c r="H1482" s="132"/>
      <c r="I1482" s="132"/>
      <c r="J1482" s="132"/>
      <c r="K1482" s="132"/>
      <c r="L1482" s="133"/>
      <c r="M1482" s="134"/>
      <c r="N1482" s="132"/>
      <c r="O1482" s="132"/>
      <c r="P1482" s="134" t="str">
        <f t="shared" si="328"/>
        <v>nepildyti</v>
      </c>
      <c r="Q1482" s="135" t="str">
        <f t="shared" si="328"/>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29"/>
        <v>0</v>
      </c>
      <c r="BI1482" s="54">
        <f t="shared" si="324"/>
        <v>0</v>
      </c>
      <c r="BJ1482" s="54">
        <f t="shared" si="323"/>
        <v>0</v>
      </c>
      <c r="BK1482" s="54">
        <f t="shared" si="325"/>
        <v>0</v>
      </c>
      <c r="BL1482" s="54">
        <f t="shared" si="330"/>
        <v>0</v>
      </c>
      <c r="BM1482" s="54">
        <f t="shared" si="331"/>
        <v>0</v>
      </c>
      <c r="BN1482" s="54" t="str">
        <f t="shared" si="332"/>
        <v>ne</v>
      </c>
      <c r="BO1482" s="54" t="str">
        <f t="shared" si="333"/>
        <v>ne</v>
      </c>
      <c r="BP1482" s="54" t="str">
        <f t="shared" si="333"/>
        <v>ne</v>
      </c>
      <c r="BQ1482" s="54" t="str">
        <f t="shared" si="334"/>
        <v>ne</v>
      </c>
      <c r="BR1482" s="54" t="str">
        <f t="shared" si="335"/>
        <v>ne</v>
      </c>
      <c r="BS1482" s="54" t="str">
        <f t="shared" si="326"/>
        <v>ne</v>
      </c>
    </row>
    <row r="1483" spans="2:71" x14ac:dyDescent="0.2">
      <c r="B1483" s="54" t="e">
        <f>VLOOKUP(E1483,'VPS1'!$J$10:$J$29,1,FALSE)</f>
        <v>#N/A</v>
      </c>
      <c r="C1483" s="131" t="str">
        <f t="shared" si="327"/>
        <v/>
      </c>
      <c r="D1483" s="132"/>
      <c r="E1483" s="132"/>
      <c r="F1483" s="55"/>
      <c r="G1483" s="132"/>
      <c r="H1483" s="132"/>
      <c r="I1483" s="132"/>
      <c r="J1483" s="132"/>
      <c r="K1483" s="132"/>
      <c r="L1483" s="133"/>
      <c r="M1483" s="134"/>
      <c r="N1483" s="132"/>
      <c r="O1483" s="132"/>
      <c r="P1483" s="134" t="str">
        <f t="shared" si="328"/>
        <v>nepildyti</v>
      </c>
      <c r="Q1483" s="135" t="str">
        <f t="shared" si="328"/>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29"/>
        <v>0</v>
      </c>
      <c r="BI1483" s="54">
        <f t="shared" si="324"/>
        <v>0</v>
      </c>
      <c r="BJ1483" s="54">
        <f t="shared" si="323"/>
        <v>0</v>
      </c>
      <c r="BK1483" s="54">
        <f t="shared" si="325"/>
        <v>0</v>
      </c>
      <c r="BL1483" s="54">
        <f t="shared" si="330"/>
        <v>0</v>
      </c>
      <c r="BM1483" s="54">
        <f t="shared" si="331"/>
        <v>0</v>
      </c>
      <c r="BN1483" s="54" t="str">
        <f t="shared" si="332"/>
        <v>ne</v>
      </c>
      <c r="BO1483" s="54" t="str">
        <f t="shared" si="333"/>
        <v>ne</v>
      </c>
      <c r="BP1483" s="54" t="str">
        <f t="shared" si="333"/>
        <v>ne</v>
      </c>
      <c r="BQ1483" s="54" t="str">
        <f t="shared" si="334"/>
        <v>ne</v>
      </c>
      <c r="BR1483" s="54" t="str">
        <f t="shared" si="335"/>
        <v>ne</v>
      </c>
      <c r="BS1483" s="54" t="str">
        <f t="shared" si="326"/>
        <v>ne</v>
      </c>
    </row>
    <row r="1484" spans="2:71" x14ac:dyDescent="0.2">
      <c r="B1484" s="54" t="e">
        <f>VLOOKUP(E1484,'VPS1'!$J$10:$J$29,1,FALSE)</f>
        <v>#N/A</v>
      </c>
      <c r="C1484" s="131" t="str">
        <f t="shared" si="327"/>
        <v/>
      </c>
      <c r="D1484" s="132"/>
      <c r="E1484" s="132"/>
      <c r="F1484" s="55"/>
      <c r="G1484" s="132"/>
      <c r="H1484" s="132"/>
      <c r="I1484" s="132"/>
      <c r="J1484" s="132"/>
      <c r="K1484" s="132"/>
      <c r="L1484" s="133"/>
      <c r="M1484" s="134"/>
      <c r="N1484" s="132"/>
      <c r="O1484" s="132"/>
      <c r="P1484" s="134" t="str">
        <f t="shared" si="328"/>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si="329"/>
        <v>0</v>
      </c>
      <c r="BI1484" s="54">
        <f t="shared" si="324"/>
        <v>0</v>
      </c>
      <c r="BJ1484" s="54">
        <f t="shared" si="323"/>
        <v>0</v>
      </c>
      <c r="BK1484" s="54">
        <f t="shared" si="325"/>
        <v>0</v>
      </c>
      <c r="BL1484" s="54">
        <f t="shared" si="330"/>
        <v>0</v>
      </c>
      <c r="BM1484" s="54">
        <f t="shared" si="331"/>
        <v>0</v>
      </c>
      <c r="BN1484" s="54" t="str">
        <f t="shared" si="332"/>
        <v>ne</v>
      </c>
      <c r="BO1484" s="54" t="str">
        <f t="shared" si="333"/>
        <v>ne</v>
      </c>
      <c r="BP1484" s="54" t="str">
        <f t="shared" si="333"/>
        <v>ne</v>
      </c>
      <c r="BQ1484" s="54" t="str">
        <f t="shared" si="334"/>
        <v>ne</v>
      </c>
      <c r="BR1484" s="54" t="str">
        <f t="shared" si="335"/>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ref="BG1490:BG1553" si="336">IF($F1490&gt;0,YEAR($F1490),)</f>
        <v>0</v>
      </c>
      <c r="BH1490" s="54">
        <f t="shared" si="329"/>
        <v>0</v>
      </c>
      <c r="BI1490" s="54">
        <f t="shared" si="324"/>
        <v>0</v>
      </c>
      <c r="BJ1490" s="54">
        <f t="shared" ref="BJ1490:BJ1553" si="337">IF($AI1490&gt;0,YEAR($AI1490),)</f>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36"/>
        <v>0</v>
      </c>
      <c r="BH1491" s="54">
        <f t="shared" si="329"/>
        <v>0</v>
      </c>
      <c r="BI1491" s="54">
        <f t="shared" si="324"/>
        <v>0</v>
      </c>
      <c r="BJ1491" s="54">
        <f t="shared" si="337"/>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36"/>
        <v>0</v>
      </c>
      <c r="BH1492" s="54">
        <f t="shared" si="329"/>
        <v>0</v>
      </c>
      <c r="BI1492" s="54">
        <f t="shared" si="324"/>
        <v>0</v>
      </c>
      <c r="BJ1492" s="54">
        <f t="shared" si="337"/>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36"/>
        <v>0</v>
      </c>
      <c r="BH1493" s="54">
        <f t="shared" si="329"/>
        <v>0</v>
      </c>
      <c r="BI1493" s="54">
        <f t="shared" si="324"/>
        <v>0</v>
      </c>
      <c r="BJ1493" s="54">
        <f t="shared" si="337"/>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36"/>
        <v>0</v>
      </c>
      <c r="BH1494" s="54">
        <f t="shared" si="329"/>
        <v>0</v>
      </c>
      <c r="BI1494" s="54">
        <f t="shared" si="324"/>
        <v>0</v>
      </c>
      <c r="BJ1494" s="54">
        <f t="shared" si="337"/>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si="336"/>
        <v>0</v>
      </c>
      <c r="BH1495" s="54">
        <f t="shared" si="329"/>
        <v>0</v>
      </c>
      <c r="BI1495" s="54">
        <f t="shared" si="324"/>
        <v>0</v>
      </c>
      <c r="BJ1495" s="54">
        <f t="shared" si="337"/>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ref="BI1542:BI1605" si="338">IF($AH1542&gt;0,YEAR($AH1542),)</f>
        <v>0</v>
      </c>
      <c r="BJ1542" s="54">
        <f t="shared" si="337"/>
        <v>0</v>
      </c>
      <c r="BK1542" s="54">
        <f t="shared" ref="BK1542:BK1605" si="339">IF($AJ1542&gt;0,YEAR($AJ1542),)</f>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ref="BS1542:BS1605" si="340">IF(BK1542&gt;0,"taip","ne")</f>
        <v>ne</v>
      </c>
    </row>
    <row r="1543" spans="2:71" x14ac:dyDescent="0.2">
      <c r="B1543" s="54" t="e">
        <f>VLOOKUP(E1543,'VPS1'!$J$10:$J$29,1,FALSE)</f>
        <v>#N/A</v>
      </c>
      <c r="C1543" s="131" t="str">
        <f t="shared" ref="C1543:C1606" si="341">LEFT(E1543,4)</f>
        <v/>
      </c>
      <c r="D1543" s="132"/>
      <c r="E1543" s="132"/>
      <c r="F1543" s="55"/>
      <c r="G1543" s="132"/>
      <c r="H1543" s="132"/>
      <c r="I1543" s="132"/>
      <c r="J1543" s="132"/>
      <c r="K1543" s="132"/>
      <c r="L1543" s="133"/>
      <c r="M1543" s="134"/>
      <c r="N1543" s="132"/>
      <c r="O1543" s="132"/>
      <c r="P1543" s="134" t="str">
        <f t="shared" ref="P1543:Q1606" si="342">IF($N1543="fizinis asmuo","užpildykite","nepildyti")</f>
        <v>nepildyti</v>
      </c>
      <c r="Q1543" s="135" t="str">
        <f t="shared" si="342"/>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ref="BH1543:BH1606" si="343">IF($AF1543&gt;0,YEAR($AF1543),)</f>
        <v>0</v>
      </c>
      <c r="BI1543" s="54">
        <f t="shared" si="338"/>
        <v>0</v>
      </c>
      <c r="BJ1543" s="54">
        <f t="shared" si="337"/>
        <v>0</v>
      </c>
      <c r="BK1543" s="54">
        <f t="shared" si="339"/>
        <v>0</v>
      </c>
      <c r="BL1543" s="54">
        <f t="shared" ref="BL1543:BL1606" si="344">IF($AK1543&gt;0,$AK1543,)</f>
        <v>0</v>
      </c>
      <c r="BM1543" s="54">
        <f t="shared" ref="BM1543:BM1606" si="345">IF($AL1543&gt;0,$AL1543,)</f>
        <v>0</v>
      </c>
      <c r="BN1543" s="54" t="str">
        <f t="shared" ref="BN1543:BN1606" si="346">IF(BH1543&gt;0,"taip","ne")</f>
        <v>ne</v>
      </c>
      <c r="BO1543" s="54" t="str">
        <f t="shared" ref="BO1543:BP1606" si="347">IF(BI1543&gt;0,"taip","ne")</f>
        <v>ne</v>
      </c>
      <c r="BP1543" s="54" t="str">
        <f t="shared" si="347"/>
        <v>ne</v>
      </c>
      <c r="BQ1543" s="54" t="str">
        <f t="shared" ref="BQ1543:BQ1606" si="348">IF(BL1543&gt;0,"taip","ne")</f>
        <v>ne</v>
      </c>
      <c r="BR1543" s="54" t="str">
        <f t="shared" ref="BR1543:BR1606" si="349">IF(BM1543&gt;0,"taip","ne")</f>
        <v>ne</v>
      </c>
      <c r="BS1543" s="54" t="str">
        <f t="shared" si="340"/>
        <v>ne</v>
      </c>
    </row>
    <row r="1544" spans="2:71" x14ac:dyDescent="0.2">
      <c r="B1544" s="54" t="e">
        <f>VLOOKUP(E1544,'VPS1'!$J$10:$J$29,1,FALSE)</f>
        <v>#N/A</v>
      </c>
      <c r="C1544" s="131" t="str">
        <f t="shared" si="341"/>
        <v/>
      </c>
      <c r="D1544" s="132"/>
      <c r="E1544" s="132"/>
      <c r="F1544" s="55"/>
      <c r="G1544" s="132"/>
      <c r="H1544" s="132"/>
      <c r="I1544" s="132"/>
      <c r="J1544" s="132"/>
      <c r="K1544" s="132"/>
      <c r="L1544" s="133"/>
      <c r="M1544" s="134"/>
      <c r="N1544" s="132"/>
      <c r="O1544" s="132"/>
      <c r="P1544" s="134" t="str">
        <f t="shared" si="342"/>
        <v>nepildyti</v>
      </c>
      <c r="Q1544" s="135" t="str">
        <f t="shared" si="342"/>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43"/>
        <v>0</v>
      </c>
      <c r="BI1544" s="54">
        <f t="shared" si="338"/>
        <v>0</v>
      </c>
      <c r="BJ1544" s="54">
        <f t="shared" si="337"/>
        <v>0</v>
      </c>
      <c r="BK1544" s="54">
        <f t="shared" si="339"/>
        <v>0</v>
      </c>
      <c r="BL1544" s="54">
        <f t="shared" si="344"/>
        <v>0</v>
      </c>
      <c r="BM1544" s="54">
        <f t="shared" si="345"/>
        <v>0</v>
      </c>
      <c r="BN1544" s="54" t="str">
        <f t="shared" si="346"/>
        <v>ne</v>
      </c>
      <c r="BO1544" s="54" t="str">
        <f t="shared" si="347"/>
        <v>ne</v>
      </c>
      <c r="BP1544" s="54" t="str">
        <f t="shared" si="347"/>
        <v>ne</v>
      </c>
      <c r="BQ1544" s="54" t="str">
        <f t="shared" si="348"/>
        <v>ne</v>
      </c>
      <c r="BR1544" s="54" t="str">
        <f t="shared" si="349"/>
        <v>ne</v>
      </c>
      <c r="BS1544" s="54" t="str">
        <f t="shared" si="340"/>
        <v>ne</v>
      </c>
    </row>
    <row r="1545" spans="2:71" x14ac:dyDescent="0.2">
      <c r="B1545" s="54" t="e">
        <f>VLOOKUP(E1545,'VPS1'!$J$10:$J$29,1,FALSE)</f>
        <v>#N/A</v>
      </c>
      <c r="C1545" s="131" t="str">
        <f t="shared" si="341"/>
        <v/>
      </c>
      <c r="D1545" s="132"/>
      <c r="E1545" s="132"/>
      <c r="F1545" s="55"/>
      <c r="G1545" s="132"/>
      <c r="H1545" s="132"/>
      <c r="I1545" s="132"/>
      <c r="J1545" s="132"/>
      <c r="K1545" s="132"/>
      <c r="L1545" s="133"/>
      <c r="M1545" s="134"/>
      <c r="N1545" s="132"/>
      <c r="O1545" s="132"/>
      <c r="P1545" s="134" t="str">
        <f t="shared" si="342"/>
        <v>nepildyti</v>
      </c>
      <c r="Q1545" s="135" t="str">
        <f t="shared" si="342"/>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43"/>
        <v>0</v>
      </c>
      <c r="BI1545" s="54">
        <f t="shared" si="338"/>
        <v>0</v>
      </c>
      <c r="BJ1545" s="54">
        <f t="shared" si="337"/>
        <v>0</v>
      </c>
      <c r="BK1545" s="54">
        <f t="shared" si="339"/>
        <v>0</v>
      </c>
      <c r="BL1545" s="54">
        <f t="shared" si="344"/>
        <v>0</v>
      </c>
      <c r="BM1545" s="54">
        <f t="shared" si="345"/>
        <v>0</v>
      </c>
      <c r="BN1545" s="54" t="str">
        <f t="shared" si="346"/>
        <v>ne</v>
      </c>
      <c r="BO1545" s="54" t="str">
        <f t="shared" si="347"/>
        <v>ne</v>
      </c>
      <c r="BP1545" s="54" t="str">
        <f t="shared" si="347"/>
        <v>ne</v>
      </c>
      <c r="BQ1545" s="54" t="str">
        <f t="shared" si="348"/>
        <v>ne</v>
      </c>
      <c r="BR1545" s="54" t="str">
        <f t="shared" si="349"/>
        <v>ne</v>
      </c>
      <c r="BS1545" s="54" t="str">
        <f t="shared" si="340"/>
        <v>ne</v>
      </c>
    </row>
    <row r="1546" spans="2:71" x14ac:dyDescent="0.2">
      <c r="B1546" s="54" t="e">
        <f>VLOOKUP(E1546,'VPS1'!$J$10:$J$29,1,FALSE)</f>
        <v>#N/A</v>
      </c>
      <c r="C1546" s="131" t="str">
        <f t="shared" si="341"/>
        <v/>
      </c>
      <c r="D1546" s="132"/>
      <c r="E1546" s="132"/>
      <c r="F1546" s="55"/>
      <c r="G1546" s="132"/>
      <c r="H1546" s="132"/>
      <c r="I1546" s="132"/>
      <c r="J1546" s="132"/>
      <c r="K1546" s="132"/>
      <c r="L1546" s="133"/>
      <c r="M1546" s="134"/>
      <c r="N1546" s="132"/>
      <c r="O1546" s="132"/>
      <c r="P1546" s="134" t="str">
        <f t="shared" si="342"/>
        <v>nepildyti</v>
      </c>
      <c r="Q1546" s="135" t="str">
        <f t="shared" si="342"/>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43"/>
        <v>0</v>
      </c>
      <c r="BI1546" s="54">
        <f t="shared" si="338"/>
        <v>0</v>
      </c>
      <c r="BJ1546" s="54">
        <f t="shared" si="337"/>
        <v>0</v>
      </c>
      <c r="BK1546" s="54">
        <f t="shared" si="339"/>
        <v>0</v>
      </c>
      <c r="BL1546" s="54">
        <f t="shared" si="344"/>
        <v>0</v>
      </c>
      <c r="BM1546" s="54">
        <f t="shared" si="345"/>
        <v>0</v>
      </c>
      <c r="BN1546" s="54" t="str">
        <f t="shared" si="346"/>
        <v>ne</v>
      </c>
      <c r="BO1546" s="54" t="str">
        <f t="shared" si="347"/>
        <v>ne</v>
      </c>
      <c r="BP1546" s="54" t="str">
        <f t="shared" si="347"/>
        <v>ne</v>
      </c>
      <c r="BQ1546" s="54" t="str">
        <f t="shared" si="348"/>
        <v>ne</v>
      </c>
      <c r="BR1546" s="54" t="str">
        <f t="shared" si="349"/>
        <v>ne</v>
      </c>
      <c r="BS1546" s="54" t="str">
        <f t="shared" si="340"/>
        <v>ne</v>
      </c>
    </row>
    <row r="1547" spans="2:71" x14ac:dyDescent="0.2">
      <c r="B1547" s="54" t="e">
        <f>VLOOKUP(E1547,'VPS1'!$J$10:$J$29,1,FALSE)</f>
        <v>#N/A</v>
      </c>
      <c r="C1547" s="131" t="str">
        <f t="shared" si="341"/>
        <v/>
      </c>
      <c r="D1547" s="132"/>
      <c r="E1547" s="132"/>
      <c r="F1547" s="55"/>
      <c r="G1547" s="132"/>
      <c r="H1547" s="132"/>
      <c r="I1547" s="132"/>
      <c r="J1547" s="132"/>
      <c r="K1547" s="132"/>
      <c r="L1547" s="133"/>
      <c r="M1547" s="134"/>
      <c r="N1547" s="132"/>
      <c r="O1547" s="132"/>
      <c r="P1547" s="134" t="str">
        <f t="shared" si="342"/>
        <v>nepildyti</v>
      </c>
      <c r="Q1547" s="135" t="str">
        <f t="shared" si="342"/>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43"/>
        <v>0</v>
      </c>
      <c r="BI1547" s="54">
        <f t="shared" si="338"/>
        <v>0</v>
      </c>
      <c r="BJ1547" s="54">
        <f t="shared" si="337"/>
        <v>0</v>
      </c>
      <c r="BK1547" s="54">
        <f t="shared" si="339"/>
        <v>0</v>
      </c>
      <c r="BL1547" s="54">
        <f t="shared" si="344"/>
        <v>0</v>
      </c>
      <c r="BM1547" s="54">
        <f t="shared" si="345"/>
        <v>0</v>
      </c>
      <c r="BN1547" s="54" t="str">
        <f t="shared" si="346"/>
        <v>ne</v>
      </c>
      <c r="BO1547" s="54" t="str">
        <f t="shared" si="347"/>
        <v>ne</v>
      </c>
      <c r="BP1547" s="54" t="str">
        <f t="shared" si="347"/>
        <v>ne</v>
      </c>
      <c r="BQ1547" s="54" t="str">
        <f t="shared" si="348"/>
        <v>ne</v>
      </c>
      <c r="BR1547" s="54" t="str">
        <f t="shared" si="349"/>
        <v>ne</v>
      </c>
      <c r="BS1547" s="54" t="str">
        <f t="shared" si="340"/>
        <v>ne</v>
      </c>
    </row>
    <row r="1548" spans="2:71" x14ac:dyDescent="0.2">
      <c r="B1548" s="54" t="e">
        <f>VLOOKUP(E1548,'VPS1'!$J$10:$J$29,1,FALSE)</f>
        <v>#N/A</v>
      </c>
      <c r="C1548" s="131" t="str">
        <f t="shared" si="341"/>
        <v/>
      </c>
      <c r="D1548" s="132"/>
      <c r="E1548" s="132"/>
      <c r="F1548" s="55"/>
      <c r="G1548" s="132"/>
      <c r="H1548" s="132"/>
      <c r="I1548" s="132"/>
      <c r="J1548" s="132"/>
      <c r="K1548" s="132"/>
      <c r="L1548" s="133"/>
      <c r="M1548" s="134"/>
      <c r="N1548" s="132"/>
      <c r="O1548" s="132"/>
      <c r="P1548" s="134" t="str">
        <f t="shared" si="342"/>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si="343"/>
        <v>0</v>
      </c>
      <c r="BI1548" s="54">
        <f t="shared" si="338"/>
        <v>0</v>
      </c>
      <c r="BJ1548" s="54">
        <f t="shared" si="337"/>
        <v>0</v>
      </c>
      <c r="BK1548" s="54">
        <f t="shared" si="339"/>
        <v>0</v>
      </c>
      <c r="BL1548" s="54">
        <f t="shared" si="344"/>
        <v>0</v>
      </c>
      <c r="BM1548" s="54">
        <f t="shared" si="345"/>
        <v>0</v>
      </c>
      <c r="BN1548" s="54" t="str">
        <f t="shared" si="346"/>
        <v>ne</v>
      </c>
      <c r="BO1548" s="54" t="str">
        <f t="shared" si="347"/>
        <v>ne</v>
      </c>
      <c r="BP1548" s="54" t="str">
        <f t="shared" si="347"/>
        <v>ne</v>
      </c>
      <c r="BQ1548" s="54" t="str">
        <f t="shared" si="348"/>
        <v>ne</v>
      </c>
      <c r="BR1548" s="54" t="str">
        <f t="shared" si="349"/>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ref="BG1554:BG1617" si="350">IF($F1554&gt;0,YEAR($F1554),)</f>
        <v>0</v>
      </c>
      <c r="BH1554" s="54">
        <f t="shared" si="343"/>
        <v>0</v>
      </c>
      <c r="BI1554" s="54">
        <f t="shared" si="338"/>
        <v>0</v>
      </c>
      <c r="BJ1554" s="54">
        <f t="shared" ref="BJ1554:BJ1617" si="351">IF($AI1554&gt;0,YEAR($AI1554),)</f>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50"/>
        <v>0</v>
      </c>
      <c r="BH1555" s="54">
        <f t="shared" si="343"/>
        <v>0</v>
      </c>
      <c r="BI1555" s="54">
        <f t="shared" si="338"/>
        <v>0</v>
      </c>
      <c r="BJ1555" s="54">
        <f t="shared" si="351"/>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50"/>
        <v>0</v>
      </c>
      <c r="BH1556" s="54">
        <f t="shared" si="343"/>
        <v>0</v>
      </c>
      <c r="BI1556" s="54">
        <f t="shared" si="338"/>
        <v>0</v>
      </c>
      <c r="BJ1556" s="54">
        <f t="shared" si="351"/>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50"/>
        <v>0</v>
      </c>
      <c r="BH1557" s="54">
        <f t="shared" si="343"/>
        <v>0</v>
      </c>
      <c r="BI1557" s="54">
        <f t="shared" si="338"/>
        <v>0</v>
      </c>
      <c r="BJ1557" s="54">
        <f t="shared" si="351"/>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50"/>
        <v>0</v>
      </c>
      <c r="BH1558" s="54">
        <f t="shared" si="343"/>
        <v>0</v>
      </c>
      <c r="BI1558" s="54">
        <f t="shared" si="338"/>
        <v>0</v>
      </c>
      <c r="BJ1558" s="54">
        <f t="shared" si="351"/>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si="350"/>
        <v>0</v>
      </c>
      <c r="BH1559" s="54">
        <f t="shared" si="343"/>
        <v>0</v>
      </c>
      <c r="BI1559" s="54">
        <f t="shared" si="338"/>
        <v>0</v>
      </c>
      <c r="BJ1559" s="54">
        <f t="shared" si="351"/>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ref="BI1606:BI1669" si="352">IF($AH1606&gt;0,YEAR($AH1606),)</f>
        <v>0</v>
      </c>
      <c r="BJ1606" s="54">
        <f t="shared" si="351"/>
        <v>0</v>
      </c>
      <c r="BK1606" s="54">
        <f t="shared" ref="BK1606:BK1669" si="353">IF($AJ1606&gt;0,YEAR($AJ1606),)</f>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ref="BS1606:BS1669" si="354">IF(BK1606&gt;0,"taip","ne")</f>
        <v>ne</v>
      </c>
    </row>
    <row r="1607" spans="2:71" x14ac:dyDescent="0.2">
      <c r="B1607" s="54" t="e">
        <f>VLOOKUP(E1607,'VPS1'!$J$10:$J$29,1,FALSE)</f>
        <v>#N/A</v>
      </c>
      <c r="C1607" s="131" t="str">
        <f t="shared" ref="C1607:C1670" si="355">LEFT(E1607,4)</f>
        <v/>
      </c>
      <c r="D1607" s="132"/>
      <c r="E1607" s="132"/>
      <c r="F1607" s="55"/>
      <c r="G1607" s="132"/>
      <c r="H1607" s="132"/>
      <c r="I1607" s="132"/>
      <c r="J1607" s="132"/>
      <c r="K1607" s="132"/>
      <c r="L1607" s="133"/>
      <c r="M1607" s="134"/>
      <c r="N1607" s="132"/>
      <c r="O1607" s="132"/>
      <c r="P1607" s="134" t="str">
        <f t="shared" ref="P1607:Q1670" si="356">IF($N1607="fizinis asmuo","užpildykite","nepildyti")</f>
        <v>nepildyti</v>
      </c>
      <c r="Q1607" s="135" t="str">
        <f t="shared" si="356"/>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ref="BH1607:BH1670" si="357">IF($AF1607&gt;0,YEAR($AF1607),)</f>
        <v>0</v>
      </c>
      <c r="BI1607" s="54">
        <f t="shared" si="352"/>
        <v>0</v>
      </c>
      <c r="BJ1607" s="54">
        <f t="shared" si="351"/>
        <v>0</v>
      </c>
      <c r="BK1607" s="54">
        <f t="shared" si="353"/>
        <v>0</v>
      </c>
      <c r="BL1607" s="54">
        <f t="shared" ref="BL1607:BL1670" si="358">IF($AK1607&gt;0,$AK1607,)</f>
        <v>0</v>
      </c>
      <c r="BM1607" s="54">
        <f t="shared" ref="BM1607:BM1670" si="359">IF($AL1607&gt;0,$AL1607,)</f>
        <v>0</v>
      </c>
      <c r="BN1607" s="54" t="str">
        <f t="shared" ref="BN1607:BN1670" si="360">IF(BH1607&gt;0,"taip","ne")</f>
        <v>ne</v>
      </c>
      <c r="BO1607" s="54" t="str">
        <f t="shared" ref="BO1607:BP1670" si="361">IF(BI1607&gt;0,"taip","ne")</f>
        <v>ne</v>
      </c>
      <c r="BP1607" s="54" t="str">
        <f t="shared" si="361"/>
        <v>ne</v>
      </c>
      <c r="BQ1607" s="54" t="str">
        <f t="shared" ref="BQ1607:BQ1670" si="362">IF(BL1607&gt;0,"taip","ne")</f>
        <v>ne</v>
      </c>
      <c r="BR1607" s="54" t="str">
        <f t="shared" ref="BR1607:BR1670" si="363">IF(BM1607&gt;0,"taip","ne")</f>
        <v>ne</v>
      </c>
      <c r="BS1607" s="54" t="str">
        <f t="shared" si="354"/>
        <v>ne</v>
      </c>
    </row>
    <row r="1608" spans="2:71" x14ac:dyDescent="0.2">
      <c r="B1608" s="54" t="e">
        <f>VLOOKUP(E1608,'VPS1'!$J$10:$J$29,1,FALSE)</f>
        <v>#N/A</v>
      </c>
      <c r="C1608" s="131" t="str">
        <f t="shared" si="355"/>
        <v/>
      </c>
      <c r="D1608" s="132"/>
      <c r="E1608" s="132"/>
      <c r="F1608" s="55"/>
      <c r="G1608" s="132"/>
      <c r="H1608" s="132"/>
      <c r="I1608" s="132"/>
      <c r="J1608" s="132"/>
      <c r="K1608" s="132"/>
      <c r="L1608" s="133"/>
      <c r="M1608" s="134"/>
      <c r="N1608" s="132"/>
      <c r="O1608" s="132"/>
      <c r="P1608" s="134" t="str">
        <f t="shared" si="356"/>
        <v>nepildyti</v>
      </c>
      <c r="Q1608" s="135" t="str">
        <f t="shared" si="356"/>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57"/>
        <v>0</v>
      </c>
      <c r="BI1608" s="54">
        <f t="shared" si="352"/>
        <v>0</v>
      </c>
      <c r="BJ1608" s="54">
        <f t="shared" si="351"/>
        <v>0</v>
      </c>
      <c r="BK1608" s="54">
        <f t="shared" si="353"/>
        <v>0</v>
      </c>
      <c r="BL1608" s="54">
        <f t="shared" si="358"/>
        <v>0</v>
      </c>
      <c r="BM1608" s="54">
        <f t="shared" si="359"/>
        <v>0</v>
      </c>
      <c r="BN1608" s="54" t="str">
        <f t="shared" si="360"/>
        <v>ne</v>
      </c>
      <c r="BO1608" s="54" t="str">
        <f t="shared" si="361"/>
        <v>ne</v>
      </c>
      <c r="BP1608" s="54" t="str">
        <f t="shared" si="361"/>
        <v>ne</v>
      </c>
      <c r="BQ1608" s="54" t="str">
        <f t="shared" si="362"/>
        <v>ne</v>
      </c>
      <c r="BR1608" s="54" t="str">
        <f t="shared" si="363"/>
        <v>ne</v>
      </c>
      <c r="BS1608" s="54" t="str">
        <f t="shared" si="354"/>
        <v>ne</v>
      </c>
    </row>
    <row r="1609" spans="2:71" x14ac:dyDescent="0.2">
      <c r="B1609" s="54" t="e">
        <f>VLOOKUP(E1609,'VPS1'!$J$10:$J$29,1,FALSE)</f>
        <v>#N/A</v>
      </c>
      <c r="C1609" s="131" t="str">
        <f t="shared" si="355"/>
        <v/>
      </c>
      <c r="D1609" s="132"/>
      <c r="E1609" s="132"/>
      <c r="F1609" s="55"/>
      <c r="G1609" s="132"/>
      <c r="H1609" s="132"/>
      <c r="I1609" s="132"/>
      <c r="J1609" s="132"/>
      <c r="K1609" s="132"/>
      <c r="L1609" s="133"/>
      <c r="M1609" s="134"/>
      <c r="N1609" s="132"/>
      <c r="O1609" s="132"/>
      <c r="P1609" s="134" t="str">
        <f t="shared" si="356"/>
        <v>nepildyti</v>
      </c>
      <c r="Q1609" s="135" t="str">
        <f t="shared" si="356"/>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57"/>
        <v>0</v>
      </c>
      <c r="BI1609" s="54">
        <f t="shared" si="352"/>
        <v>0</v>
      </c>
      <c r="BJ1609" s="54">
        <f t="shared" si="351"/>
        <v>0</v>
      </c>
      <c r="BK1609" s="54">
        <f t="shared" si="353"/>
        <v>0</v>
      </c>
      <c r="BL1609" s="54">
        <f t="shared" si="358"/>
        <v>0</v>
      </c>
      <c r="BM1609" s="54">
        <f t="shared" si="359"/>
        <v>0</v>
      </c>
      <c r="BN1609" s="54" t="str">
        <f t="shared" si="360"/>
        <v>ne</v>
      </c>
      <c r="BO1609" s="54" t="str">
        <f t="shared" si="361"/>
        <v>ne</v>
      </c>
      <c r="BP1609" s="54" t="str">
        <f t="shared" si="361"/>
        <v>ne</v>
      </c>
      <c r="BQ1609" s="54" t="str">
        <f t="shared" si="362"/>
        <v>ne</v>
      </c>
      <c r="BR1609" s="54" t="str">
        <f t="shared" si="363"/>
        <v>ne</v>
      </c>
      <c r="BS1609" s="54" t="str">
        <f t="shared" si="354"/>
        <v>ne</v>
      </c>
    </row>
    <row r="1610" spans="2:71" x14ac:dyDescent="0.2">
      <c r="B1610" s="54" t="e">
        <f>VLOOKUP(E1610,'VPS1'!$J$10:$J$29,1,FALSE)</f>
        <v>#N/A</v>
      </c>
      <c r="C1610" s="131" t="str">
        <f t="shared" si="355"/>
        <v/>
      </c>
      <c r="D1610" s="132"/>
      <c r="E1610" s="132"/>
      <c r="F1610" s="55"/>
      <c r="G1610" s="132"/>
      <c r="H1610" s="132"/>
      <c r="I1610" s="132"/>
      <c r="J1610" s="132"/>
      <c r="K1610" s="132"/>
      <c r="L1610" s="133"/>
      <c r="M1610" s="134"/>
      <c r="N1610" s="132"/>
      <c r="O1610" s="132"/>
      <c r="P1610" s="134" t="str">
        <f t="shared" si="356"/>
        <v>nepildyti</v>
      </c>
      <c r="Q1610" s="135" t="str">
        <f t="shared" si="356"/>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57"/>
        <v>0</v>
      </c>
      <c r="BI1610" s="54">
        <f t="shared" si="352"/>
        <v>0</v>
      </c>
      <c r="BJ1610" s="54">
        <f t="shared" si="351"/>
        <v>0</v>
      </c>
      <c r="BK1610" s="54">
        <f t="shared" si="353"/>
        <v>0</v>
      </c>
      <c r="BL1610" s="54">
        <f t="shared" si="358"/>
        <v>0</v>
      </c>
      <c r="BM1610" s="54">
        <f t="shared" si="359"/>
        <v>0</v>
      </c>
      <c r="BN1610" s="54" t="str">
        <f t="shared" si="360"/>
        <v>ne</v>
      </c>
      <c r="BO1610" s="54" t="str">
        <f t="shared" si="361"/>
        <v>ne</v>
      </c>
      <c r="BP1610" s="54" t="str">
        <f t="shared" si="361"/>
        <v>ne</v>
      </c>
      <c r="BQ1610" s="54" t="str">
        <f t="shared" si="362"/>
        <v>ne</v>
      </c>
      <c r="BR1610" s="54" t="str">
        <f t="shared" si="363"/>
        <v>ne</v>
      </c>
      <c r="BS1610" s="54" t="str">
        <f t="shared" si="354"/>
        <v>ne</v>
      </c>
    </row>
    <row r="1611" spans="2:71" x14ac:dyDescent="0.2">
      <c r="B1611" s="54" t="e">
        <f>VLOOKUP(E1611,'VPS1'!$J$10:$J$29,1,FALSE)</f>
        <v>#N/A</v>
      </c>
      <c r="C1611" s="131" t="str">
        <f t="shared" si="355"/>
        <v/>
      </c>
      <c r="D1611" s="132"/>
      <c r="E1611" s="132"/>
      <c r="F1611" s="55"/>
      <c r="G1611" s="132"/>
      <c r="H1611" s="132"/>
      <c r="I1611" s="132"/>
      <c r="J1611" s="132"/>
      <c r="K1611" s="132"/>
      <c r="L1611" s="133"/>
      <c r="M1611" s="134"/>
      <c r="N1611" s="132"/>
      <c r="O1611" s="132"/>
      <c r="P1611" s="134" t="str">
        <f t="shared" si="356"/>
        <v>nepildyti</v>
      </c>
      <c r="Q1611" s="135" t="str">
        <f t="shared" si="356"/>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57"/>
        <v>0</v>
      </c>
      <c r="BI1611" s="54">
        <f t="shared" si="352"/>
        <v>0</v>
      </c>
      <c r="BJ1611" s="54">
        <f t="shared" si="351"/>
        <v>0</v>
      </c>
      <c r="BK1611" s="54">
        <f t="shared" si="353"/>
        <v>0</v>
      </c>
      <c r="BL1611" s="54">
        <f t="shared" si="358"/>
        <v>0</v>
      </c>
      <c r="BM1611" s="54">
        <f t="shared" si="359"/>
        <v>0</v>
      </c>
      <c r="BN1611" s="54" t="str">
        <f t="shared" si="360"/>
        <v>ne</v>
      </c>
      <c r="BO1611" s="54" t="str">
        <f t="shared" si="361"/>
        <v>ne</v>
      </c>
      <c r="BP1611" s="54" t="str">
        <f t="shared" si="361"/>
        <v>ne</v>
      </c>
      <c r="BQ1611" s="54" t="str">
        <f t="shared" si="362"/>
        <v>ne</v>
      </c>
      <c r="BR1611" s="54" t="str">
        <f t="shared" si="363"/>
        <v>ne</v>
      </c>
      <c r="BS1611" s="54" t="str">
        <f t="shared" si="354"/>
        <v>ne</v>
      </c>
    </row>
    <row r="1612" spans="2:71" x14ac:dyDescent="0.2">
      <c r="B1612" s="54" t="e">
        <f>VLOOKUP(E1612,'VPS1'!$J$10:$J$29,1,FALSE)</f>
        <v>#N/A</v>
      </c>
      <c r="C1612" s="131" t="str">
        <f t="shared" si="355"/>
        <v/>
      </c>
      <c r="D1612" s="132"/>
      <c r="E1612" s="132"/>
      <c r="F1612" s="55"/>
      <c r="G1612" s="132"/>
      <c r="H1612" s="132"/>
      <c r="I1612" s="132"/>
      <c r="J1612" s="132"/>
      <c r="K1612" s="132"/>
      <c r="L1612" s="133"/>
      <c r="M1612" s="134"/>
      <c r="N1612" s="132"/>
      <c r="O1612" s="132"/>
      <c r="P1612" s="134" t="str">
        <f t="shared" si="356"/>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si="357"/>
        <v>0</v>
      </c>
      <c r="BI1612" s="54">
        <f t="shared" si="352"/>
        <v>0</v>
      </c>
      <c r="BJ1612" s="54">
        <f t="shared" si="351"/>
        <v>0</v>
      </c>
      <c r="BK1612" s="54">
        <f t="shared" si="353"/>
        <v>0</v>
      </c>
      <c r="BL1612" s="54">
        <f t="shared" si="358"/>
        <v>0</v>
      </c>
      <c r="BM1612" s="54">
        <f t="shared" si="359"/>
        <v>0</v>
      </c>
      <c r="BN1612" s="54" t="str">
        <f t="shared" si="360"/>
        <v>ne</v>
      </c>
      <c r="BO1612" s="54" t="str">
        <f t="shared" si="361"/>
        <v>ne</v>
      </c>
      <c r="BP1612" s="54" t="str">
        <f t="shared" si="361"/>
        <v>ne</v>
      </c>
      <c r="BQ1612" s="54" t="str">
        <f t="shared" si="362"/>
        <v>ne</v>
      </c>
      <c r="BR1612" s="54" t="str">
        <f t="shared" si="363"/>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ref="BG1618:BG1681" si="364">IF($F1618&gt;0,YEAR($F1618),)</f>
        <v>0</v>
      </c>
      <c r="BH1618" s="54">
        <f t="shared" si="357"/>
        <v>0</v>
      </c>
      <c r="BI1618" s="54">
        <f t="shared" si="352"/>
        <v>0</v>
      </c>
      <c r="BJ1618" s="54">
        <f t="shared" ref="BJ1618:BJ1681" si="365">IF($AI1618&gt;0,YEAR($AI1618),)</f>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64"/>
        <v>0</v>
      </c>
      <c r="BH1619" s="54">
        <f t="shared" si="357"/>
        <v>0</v>
      </c>
      <c r="BI1619" s="54">
        <f t="shared" si="352"/>
        <v>0</v>
      </c>
      <c r="BJ1619" s="54">
        <f t="shared" si="365"/>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64"/>
        <v>0</v>
      </c>
      <c r="BH1620" s="54">
        <f t="shared" si="357"/>
        <v>0</v>
      </c>
      <c r="BI1620" s="54">
        <f t="shared" si="352"/>
        <v>0</v>
      </c>
      <c r="BJ1620" s="54">
        <f t="shared" si="365"/>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64"/>
        <v>0</v>
      </c>
      <c r="BH1621" s="54">
        <f t="shared" si="357"/>
        <v>0</v>
      </c>
      <c r="BI1621" s="54">
        <f t="shared" si="352"/>
        <v>0</v>
      </c>
      <c r="BJ1621" s="54">
        <f t="shared" si="365"/>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64"/>
        <v>0</v>
      </c>
      <c r="BH1622" s="54">
        <f t="shared" si="357"/>
        <v>0</v>
      </c>
      <c r="BI1622" s="54">
        <f t="shared" si="352"/>
        <v>0</v>
      </c>
      <c r="BJ1622" s="54">
        <f t="shared" si="365"/>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si="364"/>
        <v>0</v>
      </c>
      <c r="BH1623" s="54">
        <f t="shared" si="357"/>
        <v>0</v>
      </c>
      <c r="BI1623" s="54">
        <f t="shared" si="352"/>
        <v>0</v>
      </c>
      <c r="BJ1623" s="54">
        <f t="shared" si="365"/>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ref="BI1670:BI1733" si="366">IF($AH1670&gt;0,YEAR($AH1670),)</f>
        <v>0</v>
      </c>
      <c r="BJ1670" s="54">
        <f t="shared" si="365"/>
        <v>0</v>
      </c>
      <c r="BK1670" s="54">
        <f t="shared" ref="BK1670:BK1733" si="367">IF($AJ1670&gt;0,YEAR($AJ1670),)</f>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ref="BS1670:BS1733" si="368">IF(BK1670&gt;0,"taip","ne")</f>
        <v>ne</v>
      </c>
    </row>
    <row r="1671" spans="2:71" x14ac:dyDescent="0.2">
      <c r="B1671" s="54" t="e">
        <f>VLOOKUP(E1671,'VPS1'!$J$10:$J$29,1,FALSE)</f>
        <v>#N/A</v>
      </c>
      <c r="C1671" s="131" t="str">
        <f t="shared" ref="C1671:C1734" si="369">LEFT(E1671,4)</f>
        <v/>
      </c>
      <c r="D1671" s="132"/>
      <c r="E1671" s="132"/>
      <c r="F1671" s="55"/>
      <c r="G1671" s="132"/>
      <c r="H1671" s="132"/>
      <c r="I1671" s="132"/>
      <c r="J1671" s="132"/>
      <c r="K1671" s="132"/>
      <c r="L1671" s="133"/>
      <c r="M1671" s="134"/>
      <c r="N1671" s="132"/>
      <c r="O1671" s="132"/>
      <c r="P1671" s="134" t="str">
        <f t="shared" ref="P1671:Q1734" si="370">IF($N1671="fizinis asmuo","užpildykite","nepildyti")</f>
        <v>nepildyti</v>
      </c>
      <c r="Q1671" s="135" t="str">
        <f t="shared" si="370"/>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ref="BH1671:BH1734" si="371">IF($AF1671&gt;0,YEAR($AF1671),)</f>
        <v>0</v>
      </c>
      <c r="BI1671" s="54">
        <f t="shared" si="366"/>
        <v>0</v>
      </c>
      <c r="BJ1671" s="54">
        <f t="shared" si="365"/>
        <v>0</v>
      </c>
      <c r="BK1671" s="54">
        <f t="shared" si="367"/>
        <v>0</v>
      </c>
      <c r="BL1671" s="54">
        <f t="shared" ref="BL1671:BL1734" si="372">IF($AK1671&gt;0,$AK1671,)</f>
        <v>0</v>
      </c>
      <c r="BM1671" s="54">
        <f t="shared" ref="BM1671:BM1734" si="373">IF($AL1671&gt;0,$AL1671,)</f>
        <v>0</v>
      </c>
      <c r="BN1671" s="54" t="str">
        <f t="shared" ref="BN1671:BN1734" si="374">IF(BH1671&gt;0,"taip","ne")</f>
        <v>ne</v>
      </c>
      <c r="BO1671" s="54" t="str">
        <f t="shared" ref="BO1671:BP1734" si="375">IF(BI1671&gt;0,"taip","ne")</f>
        <v>ne</v>
      </c>
      <c r="BP1671" s="54" t="str">
        <f t="shared" si="375"/>
        <v>ne</v>
      </c>
      <c r="BQ1671" s="54" t="str">
        <f t="shared" ref="BQ1671:BQ1734" si="376">IF(BL1671&gt;0,"taip","ne")</f>
        <v>ne</v>
      </c>
      <c r="BR1671" s="54" t="str">
        <f t="shared" ref="BR1671:BR1734" si="377">IF(BM1671&gt;0,"taip","ne")</f>
        <v>ne</v>
      </c>
      <c r="BS1671" s="54" t="str">
        <f t="shared" si="368"/>
        <v>ne</v>
      </c>
    </row>
    <row r="1672" spans="2:71" x14ac:dyDescent="0.2">
      <c r="B1672" s="54" t="e">
        <f>VLOOKUP(E1672,'VPS1'!$J$10:$J$29,1,FALSE)</f>
        <v>#N/A</v>
      </c>
      <c r="C1672" s="131" t="str">
        <f t="shared" si="369"/>
        <v/>
      </c>
      <c r="D1672" s="132"/>
      <c r="E1672" s="132"/>
      <c r="F1672" s="55"/>
      <c r="G1672" s="132"/>
      <c r="H1672" s="132"/>
      <c r="I1672" s="132"/>
      <c r="J1672" s="132"/>
      <c r="K1672" s="132"/>
      <c r="L1672" s="133"/>
      <c r="M1672" s="134"/>
      <c r="N1672" s="132"/>
      <c r="O1672" s="132"/>
      <c r="P1672" s="134" t="str">
        <f t="shared" si="370"/>
        <v>nepildyti</v>
      </c>
      <c r="Q1672" s="135" t="str">
        <f t="shared" si="370"/>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71"/>
        <v>0</v>
      </c>
      <c r="BI1672" s="54">
        <f t="shared" si="366"/>
        <v>0</v>
      </c>
      <c r="BJ1672" s="54">
        <f t="shared" si="365"/>
        <v>0</v>
      </c>
      <c r="BK1672" s="54">
        <f t="shared" si="367"/>
        <v>0</v>
      </c>
      <c r="BL1672" s="54">
        <f t="shared" si="372"/>
        <v>0</v>
      </c>
      <c r="BM1672" s="54">
        <f t="shared" si="373"/>
        <v>0</v>
      </c>
      <c r="BN1672" s="54" t="str">
        <f t="shared" si="374"/>
        <v>ne</v>
      </c>
      <c r="BO1672" s="54" t="str">
        <f t="shared" si="375"/>
        <v>ne</v>
      </c>
      <c r="BP1672" s="54" t="str">
        <f t="shared" si="375"/>
        <v>ne</v>
      </c>
      <c r="BQ1672" s="54" t="str">
        <f t="shared" si="376"/>
        <v>ne</v>
      </c>
      <c r="BR1672" s="54" t="str">
        <f t="shared" si="377"/>
        <v>ne</v>
      </c>
      <c r="BS1672" s="54" t="str">
        <f t="shared" si="368"/>
        <v>ne</v>
      </c>
    </row>
    <row r="1673" spans="2:71" x14ac:dyDescent="0.2">
      <c r="B1673" s="54" t="e">
        <f>VLOOKUP(E1673,'VPS1'!$J$10:$J$29,1,FALSE)</f>
        <v>#N/A</v>
      </c>
      <c r="C1673" s="131" t="str">
        <f t="shared" si="369"/>
        <v/>
      </c>
      <c r="D1673" s="132"/>
      <c r="E1673" s="132"/>
      <c r="F1673" s="55"/>
      <c r="G1673" s="132"/>
      <c r="H1673" s="132"/>
      <c r="I1673" s="132"/>
      <c r="J1673" s="132"/>
      <c r="K1673" s="132"/>
      <c r="L1673" s="133"/>
      <c r="M1673" s="134"/>
      <c r="N1673" s="132"/>
      <c r="O1673" s="132"/>
      <c r="P1673" s="134" t="str">
        <f t="shared" si="370"/>
        <v>nepildyti</v>
      </c>
      <c r="Q1673" s="135" t="str">
        <f t="shared" si="370"/>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71"/>
        <v>0</v>
      </c>
      <c r="BI1673" s="54">
        <f t="shared" si="366"/>
        <v>0</v>
      </c>
      <c r="BJ1673" s="54">
        <f t="shared" si="365"/>
        <v>0</v>
      </c>
      <c r="BK1673" s="54">
        <f t="shared" si="367"/>
        <v>0</v>
      </c>
      <c r="BL1673" s="54">
        <f t="shared" si="372"/>
        <v>0</v>
      </c>
      <c r="BM1673" s="54">
        <f t="shared" si="373"/>
        <v>0</v>
      </c>
      <c r="BN1673" s="54" t="str">
        <f t="shared" si="374"/>
        <v>ne</v>
      </c>
      <c r="BO1673" s="54" t="str">
        <f t="shared" si="375"/>
        <v>ne</v>
      </c>
      <c r="BP1673" s="54" t="str">
        <f t="shared" si="375"/>
        <v>ne</v>
      </c>
      <c r="BQ1673" s="54" t="str">
        <f t="shared" si="376"/>
        <v>ne</v>
      </c>
      <c r="BR1673" s="54" t="str">
        <f t="shared" si="377"/>
        <v>ne</v>
      </c>
      <c r="BS1673" s="54" t="str">
        <f t="shared" si="368"/>
        <v>ne</v>
      </c>
    </row>
    <row r="1674" spans="2:71" x14ac:dyDescent="0.2">
      <c r="B1674" s="54" t="e">
        <f>VLOOKUP(E1674,'VPS1'!$J$10:$J$29,1,FALSE)</f>
        <v>#N/A</v>
      </c>
      <c r="C1674" s="131" t="str">
        <f t="shared" si="369"/>
        <v/>
      </c>
      <c r="D1674" s="132"/>
      <c r="E1674" s="132"/>
      <c r="F1674" s="55"/>
      <c r="G1674" s="132"/>
      <c r="H1674" s="132"/>
      <c r="I1674" s="132"/>
      <c r="J1674" s="132"/>
      <c r="K1674" s="132"/>
      <c r="L1674" s="133"/>
      <c r="M1674" s="134"/>
      <c r="N1674" s="132"/>
      <c r="O1674" s="132"/>
      <c r="P1674" s="134" t="str">
        <f t="shared" si="370"/>
        <v>nepildyti</v>
      </c>
      <c r="Q1674" s="135" t="str">
        <f t="shared" si="370"/>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71"/>
        <v>0</v>
      </c>
      <c r="BI1674" s="54">
        <f t="shared" si="366"/>
        <v>0</v>
      </c>
      <c r="BJ1674" s="54">
        <f t="shared" si="365"/>
        <v>0</v>
      </c>
      <c r="BK1674" s="54">
        <f t="shared" si="367"/>
        <v>0</v>
      </c>
      <c r="BL1674" s="54">
        <f t="shared" si="372"/>
        <v>0</v>
      </c>
      <c r="BM1674" s="54">
        <f t="shared" si="373"/>
        <v>0</v>
      </c>
      <c r="BN1674" s="54" t="str">
        <f t="shared" si="374"/>
        <v>ne</v>
      </c>
      <c r="BO1674" s="54" t="str">
        <f t="shared" si="375"/>
        <v>ne</v>
      </c>
      <c r="BP1674" s="54" t="str">
        <f t="shared" si="375"/>
        <v>ne</v>
      </c>
      <c r="BQ1674" s="54" t="str">
        <f t="shared" si="376"/>
        <v>ne</v>
      </c>
      <c r="BR1674" s="54" t="str">
        <f t="shared" si="377"/>
        <v>ne</v>
      </c>
      <c r="BS1674" s="54" t="str">
        <f t="shared" si="368"/>
        <v>ne</v>
      </c>
    </row>
    <row r="1675" spans="2:71" x14ac:dyDescent="0.2">
      <c r="B1675" s="54" t="e">
        <f>VLOOKUP(E1675,'VPS1'!$J$10:$J$29,1,FALSE)</f>
        <v>#N/A</v>
      </c>
      <c r="C1675" s="131" t="str">
        <f t="shared" si="369"/>
        <v/>
      </c>
      <c r="D1675" s="132"/>
      <c r="E1675" s="132"/>
      <c r="F1675" s="55"/>
      <c r="G1675" s="132"/>
      <c r="H1675" s="132"/>
      <c r="I1675" s="132"/>
      <c r="J1675" s="132"/>
      <c r="K1675" s="132"/>
      <c r="L1675" s="133"/>
      <c r="M1675" s="134"/>
      <c r="N1675" s="132"/>
      <c r="O1675" s="132"/>
      <c r="P1675" s="134" t="str">
        <f t="shared" si="370"/>
        <v>nepildyti</v>
      </c>
      <c r="Q1675" s="135" t="str">
        <f t="shared" si="370"/>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71"/>
        <v>0</v>
      </c>
      <c r="BI1675" s="54">
        <f t="shared" si="366"/>
        <v>0</v>
      </c>
      <c r="BJ1675" s="54">
        <f t="shared" si="365"/>
        <v>0</v>
      </c>
      <c r="BK1675" s="54">
        <f t="shared" si="367"/>
        <v>0</v>
      </c>
      <c r="BL1675" s="54">
        <f t="shared" si="372"/>
        <v>0</v>
      </c>
      <c r="BM1675" s="54">
        <f t="shared" si="373"/>
        <v>0</v>
      </c>
      <c r="BN1675" s="54" t="str">
        <f t="shared" si="374"/>
        <v>ne</v>
      </c>
      <c r="BO1675" s="54" t="str">
        <f t="shared" si="375"/>
        <v>ne</v>
      </c>
      <c r="BP1675" s="54" t="str">
        <f t="shared" si="375"/>
        <v>ne</v>
      </c>
      <c r="BQ1675" s="54" t="str">
        <f t="shared" si="376"/>
        <v>ne</v>
      </c>
      <c r="BR1675" s="54" t="str">
        <f t="shared" si="377"/>
        <v>ne</v>
      </c>
      <c r="BS1675" s="54" t="str">
        <f t="shared" si="368"/>
        <v>ne</v>
      </c>
    </row>
    <row r="1676" spans="2:71" x14ac:dyDescent="0.2">
      <c r="B1676" s="54" t="e">
        <f>VLOOKUP(E1676,'VPS1'!$J$10:$J$29,1,FALSE)</f>
        <v>#N/A</v>
      </c>
      <c r="C1676" s="131" t="str">
        <f t="shared" si="369"/>
        <v/>
      </c>
      <c r="D1676" s="132"/>
      <c r="E1676" s="132"/>
      <c r="F1676" s="55"/>
      <c r="G1676" s="132"/>
      <c r="H1676" s="132"/>
      <c r="I1676" s="132"/>
      <c r="J1676" s="132"/>
      <c r="K1676" s="132"/>
      <c r="L1676" s="133"/>
      <c r="M1676" s="134"/>
      <c r="N1676" s="132"/>
      <c r="O1676" s="132"/>
      <c r="P1676" s="134" t="str">
        <f t="shared" si="370"/>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si="371"/>
        <v>0</v>
      </c>
      <c r="BI1676" s="54">
        <f t="shared" si="366"/>
        <v>0</v>
      </c>
      <c r="BJ1676" s="54">
        <f t="shared" si="365"/>
        <v>0</v>
      </c>
      <c r="BK1676" s="54">
        <f t="shared" si="367"/>
        <v>0</v>
      </c>
      <c r="BL1676" s="54">
        <f t="shared" si="372"/>
        <v>0</v>
      </c>
      <c r="BM1676" s="54">
        <f t="shared" si="373"/>
        <v>0</v>
      </c>
      <c r="BN1676" s="54" t="str">
        <f t="shared" si="374"/>
        <v>ne</v>
      </c>
      <c r="BO1676" s="54" t="str">
        <f t="shared" si="375"/>
        <v>ne</v>
      </c>
      <c r="BP1676" s="54" t="str">
        <f t="shared" si="375"/>
        <v>ne</v>
      </c>
      <c r="BQ1676" s="54" t="str">
        <f t="shared" si="376"/>
        <v>ne</v>
      </c>
      <c r="BR1676" s="54" t="str">
        <f t="shared" si="377"/>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ref="BG1682:BG1745" si="378">IF($F1682&gt;0,YEAR($F1682),)</f>
        <v>0</v>
      </c>
      <c r="BH1682" s="54">
        <f t="shared" si="371"/>
        <v>0</v>
      </c>
      <c r="BI1682" s="54">
        <f t="shared" si="366"/>
        <v>0</v>
      </c>
      <c r="BJ1682" s="54">
        <f t="shared" ref="BJ1682:BJ1745" si="379">IF($AI1682&gt;0,YEAR($AI1682),)</f>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78"/>
        <v>0</v>
      </c>
      <c r="BH1683" s="54">
        <f t="shared" si="371"/>
        <v>0</v>
      </c>
      <c r="BI1683" s="54">
        <f t="shared" si="366"/>
        <v>0</v>
      </c>
      <c r="BJ1683" s="54">
        <f t="shared" si="379"/>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78"/>
        <v>0</v>
      </c>
      <c r="BH1684" s="54">
        <f t="shared" si="371"/>
        <v>0</v>
      </c>
      <c r="BI1684" s="54">
        <f t="shared" si="366"/>
        <v>0</v>
      </c>
      <c r="BJ1684" s="54">
        <f t="shared" si="379"/>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78"/>
        <v>0</v>
      </c>
      <c r="BH1685" s="54">
        <f t="shared" si="371"/>
        <v>0</v>
      </c>
      <c r="BI1685" s="54">
        <f t="shared" si="366"/>
        <v>0</v>
      </c>
      <c r="BJ1685" s="54">
        <f t="shared" si="379"/>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78"/>
        <v>0</v>
      </c>
      <c r="BH1686" s="54">
        <f t="shared" si="371"/>
        <v>0</v>
      </c>
      <c r="BI1686" s="54">
        <f t="shared" si="366"/>
        <v>0</v>
      </c>
      <c r="BJ1686" s="54">
        <f t="shared" si="379"/>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si="378"/>
        <v>0</v>
      </c>
      <c r="BH1687" s="54">
        <f t="shared" si="371"/>
        <v>0</v>
      </c>
      <c r="BI1687" s="54">
        <f t="shared" si="366"/>
        <v>0</v>
      </c>
      <c r="BJ1687" s="54">
        <f t="shared" si="379"/>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ref="BI1734:BI1797" si="380">IF($AH1734&gt;0,YEAR($AH1734),)</f>
        <v>0</v>
      </c>
      <c r="BJ1734" s="54">
        <f t="shared" si="379"/>
        <v>0</v>
      </c>
      <c r="BK1734" s="54">
        <f t="shared" ref="BK1734:BK1797" si="381">IF($AJ1734&gt;0,YEAR($AJ1734),)</f>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ref="BS1734:BS1797" si="382">IF(BK1734&gt;0,"taip","ne")</f>
        <v>ne</v>
      </c>
    </row>
    <row r="1735" spans="2:71" x14ac:dyDescent="0.2">
      <c r="B1735" s="54" t="e">
        <f>VLOOKUP(E1735,'VPS1'!$J$10:$J$29,1,FALSE)</f>
        <v>#N/A</v>
      </c>
      <c r="C1735" s="131" t="str">
        <f t="shared" ref="C1735:C1798" si="383">LEFT(E1735,4)</f>
        <v/>
      </c>
      <c r="D1735" s="132"/>
      <c r="E1735" s="132"/>
      <c r="F1735" s="55"/>
      <c r="G1735" s="132"/>
      <c r="H1735" s="132"/>
      <c r="I1735" s="132"/>
      <c r="J1735" s="132"/>
      <c r="K1735" s="132"/>
      <c r="L1735" s="133"/>
      <c r="M1735" s="134"/>
      <c r="N1735" s="132"/>
      <c r="O1735" s="132"/>
      <c r="P1735" s="134" t="str">
        <f t="shared" ref="P1735:Q1798" si="384">IF($N1735="fizinis asmuo","užpildykite","nepildyti")</f>
        <v>nepildyti</v>
      </c>
      <c r="Q1735" s="135" t="str">
        <f t="shared" si="384"/>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ref="BH1735:BH1798" si="385">IF($AF1735&gt;0,YEAR($AF1735),)</f>
        <v>0</v>
      </c>
      <c r="BI1735" s="54">
        <f t="shared" si="380"/>
        <v>0</v>
      </c>
      <c r="BJ1735" s="54">
        <f t="shared" si="379"/>
        <v>0</v>
      </c>
      <c r="BK1735" s="54">
        <f t="shared" si="381"/>
        <v>0</v>
      </c>
      <c r="BL1735" s="54">
        <f t="shared" ref="BL1735:BL1798" si="386">IF($AK1735&gt;0,$AK1735,)</f>
        <v>0</v>
      </c>
      <c r="BM1735" s="54">
        <f t="shared" ref="BM1735:BM1798" si="387">IF($AL1735&gt;0,$AL1735,)</f>
        <v>0</v>
      </c>
      <c r="BN1735" s="54" t="str">
        <f t="shared" ref="BN1735:BN1798" si="388">IF(BH1735&gt;0,"taip","ne")</f>
        <v>ne</v>
      </c>
      <c r="BO1735" s="54" t="str">
        <f t="shared" ref="BO1735:BP1798" si="389">IF(BI1735&gt;0,"taip","ne")</f>
        <v>ne</v>
      </c>
      <c r="BP1735" s="54" t="str">
        <f t="shared" si="389"/>
        <v>ne</v>
      </c>
      <c r="BQ1735" s="54" t="str">
        <f t="shared" ref="BQ1735:BQ1798" si="390">IF(BL1735&gt;0,"taip","ne")</f>
        <v>ne</v>
      </c>
      <c r="BR1735" s="54" t="str">
        <f t="shared" ref="BR1735:BR1798" si="391">IF(BM1735&gt;0,"taip","ne")</f>
        <v>ne</v>
      </c>
      <c r="BS1735" s="54" t="str">
        <f t="shared" si="382"/>
        <v>ne</v>
      </c>
    </row>
    <row r="1736" spans="2:71" x14ac:dyDescent="0.2">
      <c r="B1736" s="54" t="e">
        <f>VLOOKUP(E1736,'VPS1'!$J$10:$J$29,1,FALSE)</f>
        <v>#N/A</v>
      </c>
      <c r="C1736" s="131" t="str">
        <f t="shared" si="383"/>
        <v/>
      </c>
      <c r="D1736" s="132"/>
      <c r="E1736" s="132"/>
      <c r="F1736" s="55"/>
      <c r="G1736" s="132"/>
      <c r="H1736" s="132"/>
      <c r="I1736" s="132"/>
      <c r="J1736" s="132"/>
      <c r="K1736" s="132"/>
      <c r="L1736" s="133"/>
      <c r="M1736" s="134"/>
      <c r="N1736" s="132"/>
      <c r="O1736" s="132"/>
      <c r="P1736" s="134" t="str">
        <f t="shared" si="384"/>
        <v>nepildyti</v>
      </c>
      <c r="Q1736" s="135" t="str">
        <f t="shared" si="384"/>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85"/>
        <v>0</v>
      </c>
      <c r="BI1736" s="54">
        <f t="shared" si="380"/>
        <v>0</v>
      </c>
      <c r="BJ1736" s="54">
        <f t="shared" si="379"/>
        <v>0</v>
      </c>
      <c r="BK1736" s="54">
        <f t="shared" si="381"/>
        <v>0</v>
      </c>
      <c r="BL1736" s="54">
        <f t="shared" si="386"/>
        <v>0</v>
      </c>
      <c r="BM1736" s="54">
        <f t="shared" si="387"/>
        <v>0</v>
      </c>
      <c r="BN1736" s="54" t="str">
        <f t="shared" si="388"/>
        <v>ne</v>
      </c>
      <c r="BO1736" s="54" t="str">
        <f t="shared" si="389"/>
        <v>ne</v>
      </c>
      <c r="BP1736" s="54" t="str">
        <f t="shared" si="389"/>
        <v>ne</v>
      </c>
      <c r="BQ1736" s="54" t="str">
        <f t="shared" si="390"/>
        <v>ne</v>
      </c>
      <c r="BR1736" s="54" t="str">
        <f t="shared" si="391"/>
        <v>ne</v>
      </c>
      <c r="BS1736" s="54" t="str">
        <f t="shared" si="382"/>
        <v>ne</v>
      </c>
    </row>
    <row r="1737" spans="2:71" x14ac:dyDescent="0.2">
      <c r="B1737" s="54" t="e">
        <f>VLOOKUP(E1737,'VPS1'!$J$10:$J$29,1,FALSE)</f>
        <v>#N/A</v>
      </c>
      <c r="C1737" s="131" t="str">
        <f t="shared" si="383"/>
        <v/>
      </c>
      <c r="D1737" s="132"/>
      <c r="E1737" s="132"/>
      <c r="F1737" s="55"/>
      <c r="G1737" s="132"/>
      <c r="H1737" s="132"/>
      <c r="I1737" s="132"/>
      <c r="J1737" s="132"/>
      <c r="K1737" s="132"/>
      <c r="L1737" s="133"/>
      <c r="M1737" s="134"/>
      <c r="N1737" s="132"/>
      <c r="O1737" s="132"/>
      <c r="P1737" s="134" t="str">
        <f t="shared" si="384"/>
        <v>nepildyti</v>
      </c>
      <c r="Q1737" s="135" t="str">
        <f t="shared" si="384"/>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85"/>
        <v>0</v>
      </c>
      <c r="BI1737" s="54">
        <f t="shared" si="380"/>
        <v>0</v>
      </c>
      <c r="BJ1737" s="54">
        <f t="shared" si="379"/>
        <v>0</v>
      </c>
      <c r="BK1737" s="54">
        <f t="shared" si="381"/>
        <v>0</v>
      </c>
      <c r="BL1737" s="54">
        <f t="shared" si="386"/>
        <v>0</v>
      </c>
      <c r="BM1737" s="54">
        <f t="shared" si="387"/>
        <v>0</v>
      </c>
      <c r="BN1737" s="54" t="str">
        <f t="shared" si="388"/>
        <v>ne</v>
      </c>
      <c r="BO1737" s="54" t="str">
        <f t="shared" si="389"/>
        <v>ne</v>
      </c>
      <c r="BP1737" s="54" t="str">
        <f t="shared" si="389"/>
        <v>ne</v>
      </c>
      <c r="BQ1737" s="54" t="str">
        <f t="shared" si="390"/>
        <v>ne</v>
      </c>
      <c r="BR1737" s="54" t="str">
        <f t="shared" si="391"/>
        <v>ne</v>
      </c>
      <c r="BS1737" s="54" t="str">
        <f t="shared" si="382"/>
        <v>ne</v>
      </c>
    </row>
    <row r="1738" spans="2:71" x14ac:dyDescent="0.2">
      <c r="B1738" s="54" t="e">
        <f>VLOOKUP(E1738,'VPS1'!$J$10:$J$29,1,FALSE)</f>
        <v>#N/A</v>
      </c>
      <c r="C1738" s="131" t="str">
        <f t="shared" si="383"/>
        <v/>
      </c>
      <c r="D1738" s="132"/>
      <c r="E1738" s="132"/>
      <c r="F1738" s="55"/>
      <c r="G1738" s="132"/>
      <c r="H1738" s="132"/>
      <c r="I1738" s="132"/>
      <c r="J1738" s="132"/>
      <c r="K1738" s="132"/>
      <c r="L1738" s="133"/>
      <c r="M1738" s="134"/>
      <c r="N1738" s="132"/>
      <c r="O1738" s="132"/>
      <c r="P1738" s="134" t="str">
        <f t="shared" si="384"/>
        <v>nepildyti</v>
      </c>
      <c r="Q1738" s="135" t="str">
        <f t="shared" si="384"/>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85"/>
        <v>0</v>
      </c>
      <c r="BI1738" s="54">
        <f t="shared" si="380"/>
        <v>0</v>
      </c>
      <c r="BJ1738" s="54">
        <f t="shared" si="379"/>
        <v>0</v>
      </c>
      <c r="BK1738" s="54">
        <f t="shared" si="381"/>
        <v>0</v>
      </c>
      <c r="BL1738" s="54">
        <f t="shared" si="386"/>
        <v>0</v>
      </c>
      <c r="BM1738" s="54">
        <f t="shared" si="387"/>
        <v>0</v>
      </c>
      <c r="BN1738" s="54" t="str">
        <f t="shared" si="388"/>
        <v>ne</v>
      </c>
      <c r="BO1738" s="54" t="str">
        <f t="shared" si="389"/>
        <v>ne</v>
      </c>
      <c r="BP1738" s="54" t="str">
        <f t="shared" si="389"/>
        <v>ne</v>
      </c>
      <c r="BQ1738" s="54" t="str">
        <f t="shared" si="390"/>
        <v>ne</v>
      </c>
      <c r="BR1738" s="54" t="str">
        <f t="shared" si="391"/>
        <v>ne</v>
      </c>
      <c r="BS1738" s="54" t="str">
        <f t="shared" si="382"/>
        <v>ne</v>
      </c>
    </row>
    <row r="1739" spans="2:71" x14ac:dyDescent="0.2">
      <c r="B1739" s="54" t="e">
        <f>VLOOKUP(E1739,'VPS1'!$J$10:$J$29,1,FALSE)</f>
        <v>#N/A</v>
      </c>
      <c r="C1739" s="131" t="str">
        <f t="shared" si="383"/>
        <v/>
      </c>
      <c r="D1739" s="132"/>
      <c r="E1739" s="132"/>
      <c r="F1739" s="55"/>
      <c r="G1739" s="132"/>
      <c r="H1739" s="132"/>
      <c r="I1739" s="132"/>
      <c r="J1739" s="132"/>
      <c r="K1739" s="132"/>
      <c r="L1739" s="133"/>
      <c r="M1739" s="134"/>
      <c r="N1739" s="132"/>
      <c r="O1739" s="132"/>
      <c r="P1739" s="134" t="str">
        <f t="shared" si="384"/>
        <v>nepildyti</v>
      </c>
      <c r="Q1739" s="135" t="str">
        <f t="shared" si="384"/>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85"/>
        <v>0</v>
      </c>
      <c r="BI1739" s="54">
        <f t="shared" si="380"/>
        <v>0</v>
      </c>
      <c r="BJ1739" s="54">
        <f t="shared" si="379"/>
        <v>0</v>
      </c>
      <c r="BK1739" s="54">
        <f t="shared" si="381"/>
        <v>0</v>
      </c>
      <c r="BL1739" s="54">
        <f t="shared" si="386"/>
        <v>0</v>
      </c>
      <c r="BM1739" s="54">
        <f t="shared" si="387"/>
        <v>0</v>
      </c>
      <c r="BN1739" s="54" t="str">
        <f t="shared" si="388"/>
        <v>ne</v>
      </c>
      <c r="BO1739" s="54" t="str">
        <f t="shared" si="389"/>
        <v>ne</v>
      </c>
      <c r="BP1739" s="54" t="str">
        <f t="shared" si="389"/>
        <v>ne</v>
      </c>
      <c r="BQ1739" s="54" t="str">
        <f t="shared" si="390"/>
        <v>ne</v>
      </c>
      <c r="BR1739" s="54" t="str">
        <f t="shared" si="391"/>
        <v>ne</v>
      </c>
      <c r="BS1739" s="54" t="str">
        <f t="shared" si="382"/>
        <v>ne</v>
      </c>
    </row>
    <row r="1740" spans="2:71" x14ac:dyDescent="0.2">
      <c r="B1740" s="54" t="e">
        <f>VLOOKUP(E1740,'VPS1'!$J$10:$J$29,1,FALSE)</f>
        <v>#N/A</v>
      </c>
      <c r="C1740" s="131" t="str">
        <f t="shared" si="383"/>
        <v/>
      </c>
      <c r="D1740" s="132"/>
      <c r="E1740" s="132"/>
      <c r="F1740" s="55"/>
      <c r="G1740" s="132"/>
      <c r="H1740" s="132"/>
      <c r="I1740" s="132"/>
      <c r="J1740" s="132"/>
      <c r="K1740" s="132"/>
      <c r="L1740" s="133"/>
      <c r="M1740" s="134"/>
      <c r="N1740" s="132"/>
      <c r="O1740" s="132"/>
      <c r="P1740" s="134" t="str">
        <f t="shared" si="384"/>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si="385"/>
        <v>0</v>
      </c>
      <c r="BI1740" s="54">
        <f t="shared" si="380"/>
        <v>0</v>
      </c>
      <c r="BJ1740" s="54">
        <f t="shared" si="379"/>
        <v>0</v>
      </c>
      <c r="BK1740" s="54">
        <f t="shared" si="381"/>
        <v>0</v>
      </c>
      <c r="BL1740" s="54">
        <f t="shared" si="386"/>
        <v>0</v>
      </c>
      <c r="BM1740" s="54">
        <f t="shared" si="387"/>
        <v>0</v>
      </c>
      <c r="BN1740" s="54" t="str">
        <f t="shared" si="388"/>
        <v>ne</v>
      </c>
      <c r="BO1740" s="54" t="str">
        <f t="shared" si="389"/>
        <v>ne</v>
      </c>
      <c r="BP1740" s="54" t="str">
        <f t="shared" si="389"/>
        <v>ne</v>
      </c>
      <c r="BQ1740" s="54" t="str">
        <f t="shared" si="390"/>
        <v>ne</v>
      </c>
      <c r="BR1740" s="54" t="str">
        <f t="shared" si="391"/>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ref="BG1746:BG1809" si="392">IF($F1746&gt;0,YEAR($F1746),)</f>
        <v>0</v>
      </c>
      <c r="BH1746" s="54">
        <f t="shared" si="385"/>
        <v>0</v>
      </c>
      <c r="BI1746" s="54">
        <f t="shared" si="380"/>
        <v>0</v>
      </c>
      <c r="BJ1746" s="54">
        <f t="shared" ref="BJ1746:BJ1809" si="393">IF($AI1746&gt;0,YEAR($AI1746),)</f>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92"/>
        <v>0</v>
      </c>
      <c r="BH1747" s="54">
        <f t="shared" si="385"/>
        <v>0</v>
      </c>
      <c r="BI1747" s="54">
        <f t="shared" si="380"/>
        <v>0</v>
      </c>
      <c r="BJ1747" s="54">
        <f t="shared" si="393"/>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92"/>
        <v>0</v>
      </c>
      <c r="BH1748" s="54">
        <f t="shared" si="385"/>
        <v>0</v>
      </c>
      <c r="BI1748" s="54">
        <f t="shared" si="380"/>
        <v>0</v>
      </c>
      <c r="BJ1748" s="54">
        <f t="shared" si="393"/>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92"/>
        <v>0</v>
      </c>
      <c r="BH1749" s="54">
        <f t="shared" si="385"/>
        <v>0</v>
      </c>
      <c r="BI1749" s="54">
        <f t="shared" si="380"/>
        <v>0</v>
      </c>
      <c r="BJ1749" s="54">
        <f t="shared" si="393"/>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92"/>
        <v>0</v>
      </c>
      <c r="BH1750" s="54">
        <f t="shared" si="385"/>
        <v>0</v>
      </c>
      <c r="BI1750" s="54">
        <f t="shared" si="380"/>
        <v>0</v>
      </c>
      <c r="BJ1750" s="54">
        <f t="shared" si="393"/>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si="392"/>
        <v>0</v>
      </c>
      <c r="BH1751" s="54">
        <f t="shared" si="385"/>
        <v>0</v>
      </c>
      <c r="BI1751" s="54">
        <f t="shared" si="380"/>
        <v>0</v>
      </c>
      <c r="BJ1751" s="54">
        <f t="shared" si="393"/>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ref="BI1798:BI1861" si="394">IF($AH1798&gt;0,YEAR($AH1798),)</f>
        <v>0</v>
      </c>
      <c r="BJ1798" s="54">
        <f t="shared" si="393"/>
        <v>0</v>
      </c>
      <c r="BK1798" s="54">
        <f t="shared" ref="BK1798:BK1861" si="395">IF($AJ1798&gt;0,YEAR($AJ1798),)</f>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ref="BS1798:BS1861" si="396">IF(BK1798&gt;0,"taip","ne")</f>
        <v>ne</v>
      </c>
    </row>
    <row r="1799" spans="2:71" x14ac:dyDescent="0.2">
      <c r="B1799" s="54" t="e">
        <f>VLOOKUP(E1799,'VPS1'!$J$10:$J$29,1,FALSE)</f>
        <v>#N/A</v>
      </c>
      <c r="C1799" s="131" t="str">
        <f t="shared" ref="C1799:C1862" si="397">LEFT(E1799,4)</f>
        <v/>
      </c>
      <c r="D1799" s="132"/>
      <c r="E1799" s="132"/>
      <c r="F1799" s="55"/>
      <c r="G1799" s="132"/>
      <c r="H1799" s="132"/>
      <c r="I1799" s="132"/>
      <c r="J1799" s="132"/>
      <c r="K1799" s="132"/>
      <c r="L1799" s="133"/>
      <c r="M1799" s="134"/>
      <c r="N1799" s="132"/>
      <c r="O1799" s="132"/>
      <c r="P1799" s="134" t="str">
        <f t="shared" ref="P1799:Q1862" si="398">IF($N1799="fizinis asmuo","užpildykite","nepildyti")</f>
        <v>nepildyti</v>
      </c>
      <c r="Q1799" s="135" t="str">
        <f t="shared" si="398"/>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ref="BH1799:BH1862" si="399">IF($AF1799&gt;0,YEAR($AF1799),)</f>
        <v>0</v>
      </c>
      <c r="BI1799" s="54">
        <f t="shared" si="394"/>
        <v>0</v>
      </c>
      <c r="BJ1799" s="54">
        <f t="shared" si="393"/>
        <v>0</v>
      </c>
      <c r="BK1799" s="54">
        <f t="shared" si="395"/>
        <v>0</v>
      </c>
      <c r="BL1799" s="54">
        <f t="shared" ref="BL1799:BL1862" si="400">IF($AK1799&gt;0,$AK1799,)</f>
        <v>0</v>
      </c>
      <c r="BM1799" s="54">
        <f t="shared" ref="BM1799:BM1862" si="401">IF($AL1799&gt;0,$AL1799,)</f>
        <v>0</v>
      </c>
      <c r="BN1799" s="54" t="str">
        <f t="shared" ref="BN1799:BN1862" si="402">IF(BH1799&gt;0,"taip","ne")</f>
        <v>ne</v>
      </c>
      <c r="BO1799" s="54" t="str">
        <f t="shared" ref="BO1799:BP1862" si="403">IF(BI1799&gt;0,"taip","ne")</f>
        <v>ne</v>
      </c>
      <c r="BP1799" s="54" t="str">
        <f t="shared" si="403"/>
        <v>ne</v>
      </c>
      <c r="BQ1799" s="54" t="str">
        <f t="shared" ref="BQ1799:BQ1862" si="404">IF(BL1799&gt;0,"taip","ne")</f>
        <v>ne</v>
      </c>
      <c r="BR1799" s="54" t="str">
        <f t="shared" ref="BR1799:BR1862" si="405">IF(BM1799&gt;0,"taip","ne")</f>
        <v>ne</v>
      </c>
      <c r="BS1799" s="54" t="str">
        <f t="shared" si="396"/>
        <v>ne</v>
      </c>
    </row>
    <row r="1800" spans="2:71" x14ac:dyDescent="0.2">
      <c r="B1800" s="54" t="e">
        <f>VLOOKUP(E1800,'VPS1'!$J$10:$J$29,1,FALSE)</f>
        <v>#N/A</v>
      </c>
      <c r="C1800" s="131" t="str">
        <f t="shared" si="397"/>
        <v/>
      </c>
      <c r="D1800" s="132"/>
      <c r="E1800" s="132"/>
      <c r="F1800" s="55"/>
      <c r="G1800" s="132"/>
      <c r="H1800" s="132"/>
      <c r="I1800" s="132"/>
      <c r="J1800" s="132"/>
      <c r="K1800" s="132"/>
      <c r="L1800" s="133"/>
      <c r="M1800" s="134"/>
      <c r="N1800" s="132"/>
      <c r="O1800" s="132"/>
      <c r="P1800" s="134" t="str">
        <f t="shared" si="398"/>
        <v>nepildyti</v>
      </c>
      <c r="Q1800" s="135" t="str">
        <f t="shared" si="398"/>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99"/>
        <v>0</v>
      </c>
      <c r="BI1800" s="54">
        <f t="shared" si="394"/>
        <v>0</v>
      </c>
      <c r="BJ1800" s="54">
        <f t="shared" si="393"/>
        <v>0</v>
      </c>
      <c r="BK1800" s="54">
        <f t="shared" si="395"/>
        <v>0</v>
      </c>
      <c r="BL1800" s="54">
        <f t="shared" si="400"/>
        <v>0</v>
      </c>
      <c r="BM1800" s="54">
        <f t="shared" si="401"/>
        <v>0</v>
      </c>
      <c r="BN1800" s="54" t="str">
        <f t="shared" si="402"/>
        <v>ne</v>
      </c>
      <c r="BO1800" s="54" t="str">
        <f t="shared" si="403"/>
        <v>ne</v>
      </c>
      <c r="BP1800" s="54" t="str">
        <f t="shared" si="403"/>
        <v>ne</v>
      </c>
      <c r="BQ1800" s="54" t="str">
        <f t="shared" si="404"/>
        <v>ne</v>
      </c>
      <c r="BR1800" s="54" t="str">
        <f t="shared" si="405"/>
        <v>ne</v>
      </c>
      <c r="BS1800" s="54" t="str">
        <f t="shared" si="396"/>
        <v>ne</v>
      </c>
    </row>
    <row r="1801" spans="2:71" x14ac:dyDescent="0.2">
      <c r="B1801" s="54" t="e">
        <f>VLOOKUP(E1801,'VPS1'!$J$10:$J$29,1,FALSE)</f>
        <v>#N/A</v>
      </c>
      <c r="C1801" s="131" t="str">
        <f t="shared" si="397"/>
        <v/>
      </c>
      <c r="D1801" s="132"/>
      <c r="E1801" s="132"/>
      <c r="F1801" s="55"/>
      <c r="G1801" s="132"/>
      <c r="H1801" s="132"/>
      <c r="I1801" s="132"/>
      <c r="J1801" s="132"/>
      <c r="K1801" s="132"/>
      <c r="L1801" s="133"/>
      <c r="M1801" s="134"/>
      <c r="N1801" s="132"/>
      <c r="O1801" s="132"/>
      <c r="P1801" s="134" t="str">
        <f t="shared" si="398"/>
        <v>nepildyti</v>
      </c>
      <c r="Q1801" s="135" t="str">
        <f t="shared" si="398"/>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99"/>
        <v>0</v>
      </c>
      <c r="BI1801" s="54">
        <f t="shared" si="394"/>
        <v>0</v>
      </c>
      <c r="BJ1801" s="54">
        <f t="shared" si="393"/>
        <v>0</v>
      </c>
      <c r="BK1801" s="54">
        <f t="shared" si="395"/>
        <v>0</v>
      </c>
      <c r="BL1801" s="54">
        <f t="shared" si="400"/>
        <v>0</v>
      </c>
      <c r="BM1801" s="54">
        <f t="shared" si="401"/>
        <v>0</v>
      </c>
      <c r="BN1801" s="54" t="str">
        <f t="shared" si="402"/>
        <v>ne</v>
      </c>
      <c r="BO1801" s="54" t="str">
        <f t="shared" si="403"/>
        <v>ne</v>
      </c>
      <c r="BP1801" s="54" t="str">
        <f t="shared" si="403"/>
        <v>ne</v>
      </c>
      <c r="BQ1801" s="54" t="str">
        <f t="shared" si="404"/>
        <v>ne</v>
      </c>
      <c r="BR1801" s="54" t="str">
        <f t="shared" si="405"/>
        <v>ne</v>
      </c>
      <c r="BS1801" s="54" t="str">
        <f t="shared" si="396"/>
        <v>ne</v>
      </c>
    </row>
    <row r="1802" spans="2:71" x14ac:dyDescent="0.2">
      <c r="B1802" s="54" t="e">
        <f>VLOOKUP(E1802,'VPS1'!$J$10:$J$29,1,FALSE)</f>
        <v>#N/A</v>
      </c>
      <c r="C1802" s="131" t="str">
        <f t="shared" si="397"/>
        <v/>
      </c>
      <c r="D1802" s="132"/>
      <c r="E1802" s="132"/>
      <c r="F1802" s="55"/>
      <c r="G1802" s="132"/>
      <c r="H1802" s="132"/>
      <c r="I1802" s="132"/>
      <c r="J1802" s="132"/>
      <c r="K1802" s="132"/>
      <c r="L1802" s="133"/>
      <c r="M1802" s="134"/>
      <c r="N1802" s="132"/>
      <c r="O1802" s="132"/>
      <c r="P1802" s="134" t="str">
        <f t="shared" si="398"/>
        <v>nepildyti</v>
      </c>
      <c r="Q1802" s="135" t="str">
        <f t="shared" si="398"/>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99"/>
        <v>0</v>
      </c>
      <c r="BI1802" s="54">
        <f t="shared" si="394"/>
        <v>0</v>
      </c>
      <c r="BJ1802" s="54">
        <f t="shared" si="393"/>
        <v>0</v>
      </c>
      <c r="BK1802" s="54">
        <f t="shared" si="395"/>
        <v>0</v>
      </c>
      <c r="BL1802" s="54">
        <f t="shared" si="400"/>
        <v>0</v>
      </c>
      <c r="BM1802" s="54">
        <f t="shared" si="401"/>
        <v>0</v>
      </c>
      <c r="BN1802" s="54" t="str">
        <f t="shared" si="402"/>
        <v>ne</v>
      </c>
      <c r="BO1802" s="54" t="str">
        <f t="shared" si="403"/>
        <v>ne</v>
      </c>
      <c r="BP1802" s="54" t="str">
        <f t="shared" si="403"/>
        <v>ne</v>
      </c>
      <c r="BQ1802" s="54" t="str">
        <f t="shared" si="404"/>
        <v>ne</v>
      </c>
      <c r="BR1802" s="54" t="str">
        <f t="shared" si="405"/>
        <v>ne</v>
      </c>
      <c r="BS1802" s="54" t="str">
        <f t="shared" si="396"/>
        <v>ne</v>
      </c>
    </row>
    <row r="1803" spans="2:71" x14ac:dyDescent="0.2">
      <c r="B1803" s="54" t="e">
        <f>VLOOKUP(E1803,'VPS1'!$J$10:$J$29,1,FALSE)</f>
        <v>#N/A</v>
      </c>
      <c r="C1803" s="131" t="str">
        <f t="shared" si="397"/>
        <v/>
      </c>
      <c r="D1803" s="132"/>
      <c r="E1803" s="132"/>
      <c r="F1803" s="55"/>
      <c r="G1803" s="132"/>
      <c r="H1803" s="132"/>
      <c r="I1803" s="132"/>
      <c r="J1803" s="132"/>
      <c r="K1803" s="132"/>
      <c r="L1803" s="133"/>
      <c r="M1803" s="134"/>
      <c r="N1803" s="132"/>
      <c r="O1803" s="132"/>
      <c r="P1803" s="134" t="str">
        <f t="shared" si="398"/>
        <v>nepildyti</v>
      </c>
      <c r="Q1803" s="135" t="str">
        <f t="shared" si="398"/>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99"/>
        <v>0</v>
      </c>
      <c r="BI1803" s="54">
        <f t="shared" si="394"/>
        <v>0</v>
      </c>
      <c r="BJ1803" s="54">
        <f t="shared" si="393"/>
        <v>0</v>
      </c>
      <c r="BK1803" s="54">
        <f t="shared" si="395"/>
        <v>0</v>
      </c>
      <c r="BL1803" s="54">
        <f t="shared" si="400"/>
        <v>0</v>
      </c>
      <c r="BM1803" s="54">
        <f t="shared" si="401"/>
        <v>0</v>
      </c>
      <c r="BN1803" s="54" t="str">
        <f t="shared" si="402"/>
        <v>ne</v>
      </c>
      <c r="BO1803" s="54" t="str">
        <f t="shared" si="403"/>
        <v>ne</v>
      </c>
      <c r="BP1803" s="54" t="str">
        <f t="shared" si="403"/>
        <v>ne</v>
      </c>
      <c r="BQ1803" s="54" t="str">
        <f t="shared" si="404"/>
        <v>ne</v>
      </c>
      <c r="BR1803" s="54" t="str">
        <f t="shared" si="405"/>
        <v>ne</v>
      </c>
      <c r="BS1803" s="54" t="str">
        <f t="shared" si="396"/>
        <v>ne</v>
      </c>
    </row>
    <row r="1804" spans="2:71" x14ac:dyDescent="0.2">
      <c r="B1804" s="54" t="e">
        <f>VLOOKUP(E1804,'VPS1'!$J$10:$J$29,1,FALSE)</f>
        <v>#N/A</v>
      </c>
      <c r="C1804" s="131" t="str">
        <f t="shared" si="397"/>
        <v/>
      </c>
      <c r="D1804" s="132"/>
      <c r="E1804" s="132"/>
      <c r="F1804" s="55"/>
      <c r="G1804" s="132"/>
      <c r="H1804" s="132"/>
      <c r="I1804" s="132"/>
      <c r="J1804" s="132"/>
      <c r="K1804" s="132"/>
      <c r="L1804" s="133"/>
      <c r="M1804" s="134"/>
      <c r="N1804" s="132"/>
      <c r="O1804" s="132"/>
      <c r="P1804" s="134" t="str">
        <f t="shared" si="398"/>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si="399"/>
        <v>0</v>
      </c>
      <c r="BI1804" s="54">
        <f t="shared" si="394"/>
        <v>0</v>
      </c>
      <c r="BJ1804" s="54">
        <f t="shared" si="393"/>
        <v>0</v>
      </c>
      <c r="BK1804" s="54">
        <f t="shared" si="395"/>
        <v>0</v>
      </c>
      <c r="BL1804" s="54">
        <f t="shared" si="400"/>
        <v>0</v>
      </c>
      <c r="BM1804" s="54">
        <f t="shared" si="401"/>
        <v>0</v>
      </c>
      <c r="BN1804" s="54" t="str">
        <f t="shared" si="402"/>
        <v>ne</v>
      </c>
      <c r="BO1804" s="54" t="str">
        <f t="shared" si="403"/>
        <v>ne</v>
      </c>
      <c r="BP1804" s="54" t="str">
        <f t="shared" si="403"/>
        <v>ne</v>
      </c>
      <c r="BQ1804" s="54" t="str">
        <f t="shared" si="404"/>
        <v>ne</v>
      </c>
      <c r="BR1804" s="54" t="str">
        <f t="shared" si="405"/>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ref="BG1810:BG1873" si="406">IF($F1810&gt;0,YEAR($F1810),)</f>
        <v>0</v>
      </c>
      <c r="BH1810" s="54">
        <f t="shared" si="399"/>
        <v>0</v>
      </c>
      <c r="BI1810" s="54">
        <f t="shared" si="394"/>
        <v>0</v>
      </c>
      <c r="BJ1810" s="54">
        <f t="shared" ref="BJ1810:BJ1873" si="407">IF($AI1810&gt;0,YEAR($AI1810),)</f>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406"/>
        <v>0</v>
      </c>
      <c r="BH1811" s="54">
        <f t="shared" si="399"/>
        <v>0</v>
      </c>
      <c r="BI1811" s="54">
        <f t="shared" si="394"/>
        <v>0</v>
      </c>
      <c r="BJ1811" s="54">
        <f t="shared" si="407"/>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406"/>
        <v>0</v>
      </c>
      <c r="BH1812" s="54">
        <f t="shared" si="399"/>
        <v>0</v>
      </c>
      <c r="BI1812" s="54">
        <f t="shared" si="394"/>
        <v>0</v>
      </c>
      <c r="BJ1812" s="54">
        <f t="shared" si="407"/>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406"/>
        <v>0</v>
      </c>
      <c r="BH1813" s="54">
        <f t="shared" si="399"/>
        <v>0</v>
      </c>
      <c r="BI1813" s="54">
        <f t="shared" si="394"/>
        <v>0</v>
      </c>
      <c r="BJ1813" s="54">
        <f t="shared" si="407"/>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406"/>
        <v>0</v>
      </c>
      <c r="BH1814" s="54">
        <f t="shared" si="399"/>
        <v>0</v>
      </c>
      <c r="BI1814" s="54">
        <f t="shared" si="394"/>
        <v>0</v>
      </c>
      <c r="BJ1814" s="54">
        <f t="shared" si="407"/>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si="406"/>
        <v>0</v>
      </c>
      <c r="BH1815" s="54">
        <f t="shared" si="399"/>
        <v>0</v>
      </c>
      <c r="BI1815" s="54">
        <f t="shared" si="394"/>
        <v>0</v>
      </c>
      <c r="BJ1815" s="54">
        <f t="shared" si="407"/>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ref="BI1862:BI1925" si="408">IF($AH1862&gt;0,YEAR($AH1862),)</f>
        <v>0</v>
      </c>
      <c r="BJ1862" s="54">
        <f t="shared" si="407"/>
        <v>0</v>
      </c>
      <c r="BK1862" s="54">
        <f t="shared" ref="BK1862:BK1925" si="409">IF($AJ1862&gt;0,YEAR($AJ1862),)</f>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ref="BS1862:BS1925" si="410">IF(BK1862&gt;0,"taip","ne")</f>
        <v>ne</v>
      </c>
    </row>
    <row r="1863" spans="2:71" x14ac:dyDescent="0.2">
      <c r="B1863" s="54" t="e">
        <f>VLOOKUP(E1863,'VPS1'!$J$10:$J$29,1,FALSE)</f>
        <v>#N/A</v>
      </c>
      <c r="C1863" s="131" t="str">
        <f t="shared" ref="C1863:C1926" si="411">LEFT(E1863,4)</f>
        <v/>
      </c>
      <c r="D1863" s="132"/>
      <c r="E1863" s="132"/>
      <c r="F1863" s="55"/>
      <c r="G1863" s="132"/>
      <c r="H1863" s="132"/>
      <c r="I1863" s="132"/>
      <c r="J1863" s="132"/>
      <c r="K1863" s="132"/>
      <c r="L1863" s="133"/>
      <c r="M1863" s="134"/>
      <c r="N1863" s="132"/>
      <c r="O1863" s="132"/>
      <c r="P1863" s="134" t="str">
        <f t="shared" ref="P1863:Q1926" si="412">IF($N1863="fizinis asmuo","užpildykite","nepildyti")</f>
        <v>nepildyti</v>
      </c>
      <c r="Q1863" s="135" t="str">
        <f t="shared" si="412"/>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ref="BH1863:BH1926" si="413">IF($AF1863&gt;0,YEAR($AF1863),)</f>
        <v>0</v>
      </c>
      <c r="BI1863" s="54">
        <f t="shared" si="408"/>
        <v>0</v>
      </c>
      <c r="BJ1863" s="54">
        <f t="shared" si="407"/>
        <v>0</v>
      </c>
      <c r="BK1863" s="54">
        <f t="shared" si="409"/>
        <v>0</v>
      </c>
      <c r="BL1863" s="54">
        <f t="shared" ref="BL1863:BL1926" si="414">IF($AK1863&gt;0,$AK1863,)</f>
        <v>0</v>
      </c>
      <c r="BM1863" s="54">
        <f t="shared" ref="BM1863:BM1926" si="415">IF($AL1863&gt;0,$AL1863,)</f>
        <v>0</v>
      </c>
      <c r="BN1863" s="54" t="str">
        <f t="shared" ref="BN1863:BN1926" si="416">IF(BH1863&gt;0,"taip","ne")</f>
        <v>ne</v>
      </c>
      <c r="BO1863" s="54" t="str">
        <f t="shared" ref="BO1863:BP1926" si="417">IF(BI1863&gt;0,"taip","ne")</f>
        <v>ne</v>
      </c>
      <c r="BP1863" s="54" t="str">
        <f t="shared" si="417"/>
        <v>ne</v>
      </c>
      <c r="BQ1863" s="54" t="str">
        <f t="shared" ref="BQ1863:BQ1926" si="418">IF(BL1863&gt;0,"taip","ne")</f>
        <v>ne</v>
      </c>
      <c r="BR1863" s="54" t="str">
        <f t="shared" ref="BR1863:BR1926" si="419">IF(BM1863&gt;0,"taip","ne")</f>
        <v>ne</v>
      </c>
      <c r="BS1863" s="54" t="str">
        <f t="shared" si="410"/>
        <v>ne</v>
      </c>
    </row>
    <row r="1864" spans="2:71" x14ac:dyDescent="0.2">
      <c r="B1864" s="54" t="e">
        <f>VLOOKUP(E1864,'VPS1'!$J$10:$J$29,1,FALSE)</f>
        <v>#N/A</v>
      </c>
      <c r="C1864" s="131" t="str">
        <f t="shared" si="411"/>
        <v/>
      </c>
      <c r="D1864" s="132"/>
      <c r="E1864" s="132"/>
      <c r="F1864" s="55"/>
      <c r="G1864" s="132"/>
      <c r="H1864" s="132"/>
      <c r="I1864" s="132"/>
      <c r="J1864" s="132"/>
      <c r="K1864" s="132"/>
      <c r="L1864" s="133"/>
      <c r="M1864" s="134"/>
      <c r="N1864" s="132"/>
      <c r="O1864" s="132"/>
      <c r="P1864" s="134" t="str">
        <f t="shared" si="412"/>
        <v>nepildyti</v>
      </c>
      <c r="Q1864" s="135" t="str">
        <f t="shared" si="412"/>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413"/>
        <v>0</v>
      </c>
      <c r="BI1864" s="54">
        <f t="shared" si="408"/>
        <v>0</v>
      </c>
      <c r="BJ1864" s="54">
        <f t="shared" si="407"/>
        <v>0</v>
      </c>
      <c r="BK1864" s="54">
        <f t="shared" si="409"/>
        <v>0</v>
      </c>
      <c r="BL1864" s="54">
        <f t="shared" si="414"/>
        <v>0</v>
      </c>
      <c r="BM1864" s="54">
        <f t="shared" si="415"/>
        <v>0</v>
      </c>
      <c r="BN1864" s="54" t="str">
        <f t="shared" si="416"/>
        <v>ne</v>
      </c>
      <c r="BO1864" s="54" t="str">
        <f t="shared" si="417"/>
        <v>ne</v>
      </c>
      <c r="BP1864" s="54" t="str">
        <f t="shared" si="417"/>
        <v>ne</v>
      </c>
      <c r="BQ1864" s="54" t="str">
        <f t="shared" si="418"/>
        <v>ne</v>
      </c>
      <c r="BR1864" s="54" t="str">
        <f t="shared" si="419"/>
        <v>ne</v>
      </c>
      <c r="BS1864" s="54" t="str">
        <f t="shared" si="410"/>
        <v>ne</v>
      </c>
    </row>
    <row r="1865" spans="2:71" x14ac:dyDescent="0.2">
      <c r="B1865" s="54" t="e">
        <f>VLOOKUP(E1865,'VPS1'!$J$10:$J$29,1,FALSE)</f>
        <v>#N/A</v>
      </c>
      <c r="C1865" s="131" t="str">
        <f t="shared" si="411"/>
        <v/>
      </c>
      <c r="D1865" s="132"/>
      <c r="E1865" s="132"/>
      <c r="F1865" s="55"/>
      <c r="G1865" s="132"/>
      <c r="H1865" s="132"/>
      <c r="I1865" s="132"/>
      <c r="J1865" s="132"/>
      <c r="K1865" s="132"/>
      <c r="L1865" s="133"/>
      <c r="M1865" s="134"/>
      <c r="N1865" s="132"/>
      <c r="O1865" s="132"/>
      <c r="P1865" s="134" t="str">
        <f t="shared" si="412"/>
        <v>nepildyti</v>
      </c>
      <c r="Q1865" s="135" t="str">
        <f t="shared" si="412"/>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413"/>
        <v>0</v>
      </c>
      <c r="BI1865" s="54">
        <f t="shared" si="408"/>
        <v>0</v>
      </c>
      <c r="BJ1865" s="54">
        <f t="shared" si="407"/>
        <v>0</v>
      </c>
      <c r="BK1865" s="54">
        <f t="shared" si="409"/>
        <v>0</v>
      </c>
      <c r="BL1865" s="54">
        <f t="shared" si="414"/>
        <v>0</v>
      </c>
      <c r="BM1865" s="54">
        <f t="shared" si="415"/>
        <v>0</v>
      </c>
      <c r="BN1865" s="54" t="str">
        <f t="shared" si="416"/>
        <v>ne</v>
      </c>
      <c r="BO1865" s="54" t="str">
        <f t="shared" si="417"/>
        <v>ne</v>
      </c>
      <c r="BP1865" s="54" t="str">
        <f t="shared" si="417"/>
        <v>ne</v>
      </c>
      <c r="BQ1865" s="54" t="str">
        <f t="shared" si="418"/>
        <v>ne</v>
      </c>
      <c r="BR1865" s="54" t="str">
        <f t="shared" si="419"/>
        <v>ne</v>
      </c>
      <c r="BS1865" s="54" t="str">
        <f t="shared" si="410"/>
        <v>ne</v>
      </c>
    </row>
    <row r="1866" spans="2:71" x14ac:dyDescent="0.2">
      <c r="B1866" s="54" t="e">
        <f>VLOOKUP(E1866,'VPS1'!$J$10:$J$29,1,FALSE)</f>
        <v>#N/A</v>
      </c>
      <c r="C1866" s="131" t="str">
        <f t="shared" si="411"/>
        <v/>
      </c>
      <c r="D1866" s="132"/>
      <c r="E1866" s="132"/>
      <c r="F1866" s="55"/>
      <c r="G1866" s="132"/>
      <c r="H1866" s="132"/>
      <c r="I1866" s="132"/>
      <c r="J1866" s="132"/>
      <c r="K1866" s="132"/>
      <c r="L1866" s="133"/>
      <c r="M1866" s="134"/>
      <c r="N1866" s="132"/>
      <c r="O1866" s="132"/>
      <c r="P1866" s="134" t="str">
        <f t="shared" si="412"/>
        <v>nepildyti</v>
      </c>
      <c r="Q1866" s="135" t="str">
        <f t="shared" si="412"/>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413"/>
        <v>0</v>
      </c>
      <c r="BI1866" s="54">
        <f t="shared" si="408"/>
        <v>0</v>
      </c>
      <c r="BJ1866" s="54">
        <f t="shared" si="407"/>
        <v>0</v>
      </c>
      <c r="BK1866" s="54">
        <f t="shared" si="409"/>
        <v>0</v>
      </c>
      <c r="BL1866" s="54">
        <f t="shared" si="414"/>
        <v>0</v>
      </c>
      <c r="BM1866" s="54">
        <f t="shared" si="415"/>
        <v>0</v>
      </c>
      <c r="BN1866" s="54" t="str">
        <f t="shared" si="416"/>
        <v>ne</v>
      </c>
      <c r="BO1866" s="54" t="str">
        <f t="shared" si="417"/>
        <v>ne</v>
      </c>
      <c r="BP1866" s="54" t="str">
        <f t="shared" si="417"/>
        <v>ne</v>
      </c>
      <c r="BQ1866" s="54" t="str">
        <f t="shared" si="418"/>
        <v>ne</v>
      </c>
      <c r="BR1866" s="54" t="str">
        <f t="shared" si="419"/>
        <v>ne</v>
      </c>
      <c r="BS1866" s="54" t="str">
        <f t="shared" si="410"/>
        <v>ne</v>
      </c>
    </row>
    <row r="1867" spans="2:71" x14ac:dyDescent="0.2">
      <c r="B1867" s="54" t="e">
        <f>VLOOKUP(E1867,'VPS1'!$J$10:$J$29,1,FALSE)</f>
        <v>#N/A</v>
      </c>
      <c r="C1867" s="131" t="str">
        <f t="shared" si="411"/>
        <v/>
      </c>
      <c r="D1867" s="132"/>
      <c r="E1867" s="132"/>
      <c r="F1867" s="55"/>
      <c r="G1867" s="132"/>
      <c r="H1867" s="132"/>
      <c r="I1867" s="132"/>
      <c r="J1867" s="132"/>
      <c r="K1867" s="132"/>
      <c r="L1867" s="133"/>
      <c r="M1867" s="134"/>
      <c r="N1867" s="132"/>
      <c r="O1867" s="132"/>
      <c r="P1867" s="134" t="str">
        <f t="shared" si="412"/>
        <v>nepildyti</v>
      </c>
      <c r="Q1867" s="135" t="str">
        <f t="shared" si="412"/>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413"/>
        <v>0</v>
      </c>
      <c r="BI1867" s="54">
        <f t="shared" si="408"/>
        <v>0</v>
      </c>
      <c r="BJ1867" s="54">
        <f t="shared" si="407"/>
        <v>0</v>
      </c>
      <c r="BK1867" s="54">
        <f t="shared" si="409"/>
        <v>0</v>
      </c>
      <c r="BL1867" s="54">
        <f t="shared" si="414"/>
        <v>0</v>
      </c>
      <c r="BM1867" s="54">
        <f t="shared" si="415"/>
        <v>0</v>
      </c>
      <c r="BN1867" s="54" t="str">
        <f t="shared" si="416"/>
        <v>ne</v>
      </c>
      <c r="BO1867" s="54" t="str">
        <f t="shared" si="417"/>
        <v>ne</v>
      </c>
      <c r="BP1867" s="54" t="str">
        <f t="shared" si="417"/>
        <v>ne</v>
      </c>
      <c r="BQ1867" s="54" t="str">
        <f t="shared" si="418"/>
        <v>ne</v>
      </c>
      <c r="BR1867" s="54" t="str">
        <f t="shared" si="419"/>
        <v>ne</v>
      </c>
      <c r="BS1867" s="54" t="str">
        <f t="shared" si="410"/>
        <v>ne</v>
      </c>
    </row>
    <row r="1868" spans="2:71" x14ac:dyDescent="0.2">
      <c r="B1868" s="54" t="e">
        <f>VLOOKUP(E1868,'VPS1'!$J$10:$J$29,1,FALSE)</f>
        <v>#N/A</v>
      </c>
      <c r="C1868" s="131" t="str">
        <f t="shared" si="411"/>
        <v/>
      </c>
      <c r="D1868" s="132"/>
      <c r="E1868" s="132"/>
      <c r="F1868" s="55"/>
      <c r="G1868" s="132"/>
      <c r="H1868" s="132"/>
      <c r="I1868" s="132"/>
      <c r="J1868" s="132"/>
      <c r="K1868" s="132"/>
      <c r="L1868" s="133"/>
      <c r="M1868" s="134"/>
      <c r="N1868" s="132"/>
      <c r="O1868" s="132"/>
      <c r="P1868" s="134" t="str">
        <f t="shared" si="412"/>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si="413"/>
        <v>0</v>
      </c>
      <c r="BI1868" s="54">
        <f t="shared" si="408"/>
        <v>0</v>
      </c>
      <c r="BJ1868" s="54">
        <f t="shared" si="407"/>
        <v>0</v>
      </c>
      <c r="BK1868" s="54">
        <f t="shared" si="409"/>
        <v>0</v>
      </c>
      <c r="BL1868" s="54">
        <f t="shared" si="414"/>
        <v>0</v>
      </c>
      <c r="BM1868" s="54">
        <f t="shared" si="415"/>
        <v>0</v>
      </c>
      <c r="BN1868" s="54" t="str">
        <f t="shared" si="416"/>
        <v>ne</v>
      </c>
      <c r="BO1868" s="54" t="str">
        <f t="shared" si="417"/>
        <v>ne</v>
      </c>
      <c r="BP1868" s="54" t="str">
        <f t="shared" si="417"/>
        <v>ne</v>
      </c>
      <c r="BQ1868" s="54" t="str">
        <f t="shared" si="418"/>
        <v>ne</v>
      </c>
      <c r="BR1868" s="54" t="str">
        <f t="shared" si="419"/>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ref="BG1874:BG1937" si="420">IF($F1874&gt;0,YEAR($F1874),)</f>
        <v>0</v>
      </c>
      <c r="BH1874" s="54">
        <f t="shared" si="413"/>
        <v>0</v>
      </c>
      <c r="BI1874" s="54">
        <f t="shared" si="408"/>
        <v>0</v>
      </c>
      <c r="BJ1874" s="54">
        <f t="shared" ref="BJ1874:BJ1937" si="421">IF($AI1874&gt;0,YEAR($AI1874),)</f>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20"/>
        <v>0</v>
      </c>
      <c r="BH1875" s="54">
        <f t="shared" si="413"/>
        <v>0</v>
      </c>
      <c r="BI1875" s="54">
        <f t="shared" si="408"/>
        <v>0</v>
      </c>
      <c r="BJ1875" s="54">
        <f t="shared" si="421"/>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20"/>
        <v>0</v>
      </c>
      <c r="BH1876" s="54">
        <f t="shared" si="413"/>
        <v>0</v>
      </c>
      <c r="BI1876" s="54">
        <f t="shared" si="408"/>
        <v>0</v>
      </c>
      <c r="BJ1876" s="54">
        <f t="shared" si="421"/>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20"/>
        <v>0</v>
      </c>
      <c r="BH1877" s="54">
        <f t="shared" si="413"/>
        <v>0</v>
      </c>
      <c r="BI1877" s="54">
        <f t="shared" si="408"/>
        <v>0</v>
      </c>
      <c r="BJ1877" s="54">
        <f t="shared" si="421"/>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20"/>
        <v>0</v>
      </c>
      <c r="BH1878" s="54">
        <f t="shared" si="413"/>
        <v>0</v>
      </c>
      <c r="BI1878" s="54">
        <f t="shared" si="408"/>
        <v>0</v>
      </c>
      <c r="BJ1878" s="54">
        <f t="shared" si="421"/>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si="420"/>
        <v>0</v>
      </c>
      <c r="BH1879" s="54">
        <f t="shared" si="413"/>
        <v>0</v>
      </c>
      <c r="BI1879" s="54">
        <f t="shared" si="408"/>
        <v>0</v>
      </c>
      <c r="BJ1879" s="54">
        <f t="shared" si="421"/>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ref="BI1926:BI1989" si="422">IF($AH1926&gt;0,YEAR($AH1926),)</f>
        <v>0</v>
      </c>
      <c r="BJ1926" s="54">
        <f t="shared" si="421"/>
        <v>0</v>
      </c>
      <c r="BK1926" s="54">
        <f t="shared" ref="BK1926:BK1989" si="423">IF($AJ1926&gt;0,YEAR($AJ1926),)</f>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ref="BS1926:BS1989" si="424">IF(BK1926&gt;0,"taip","ne")</f>
        <v>ne</v>
      </c>
    </row>
    <row r="1927" spans="2:71" x14ac:dyDescent="0.2">
      <c r="B1927" s="54" t="e">
        <f>VLOOKUP(E1927,'VPS1'!$J$10:$J$29,1,FALSE)</f>
        <v>#N/A</v>
      </c>
      <c r="C1927" s="131" t="str">
        <f t="shared" ref="C1927:C1990" si="425">LEFT(E1927,4)</f>
        <v/>
      </c>
      <c r="D1927" s="132"/>
      <c r="E1927" s="132"/>
      <c r="F1927" s="55"/>
      <c r="G1927" s="132"/>
      <c r="H1927" s="132"/>
      <c r="I1927" s="132"/>
      <c r="J1927" s="132"/>
      <c r="K1927" s="132"/>
      <c r="L1927" s="133"/>
      <c r="M1927" s="134"/>
      <c r="N1927" s="132"/>
      <c r="O1927" s="132"/>
      <c r="P1927" s="134" t="str">
        <f t="shared" ref="P1927:Q1990" si="426">IF($N1927="fizinis asmuo","užpildykite","nepildyti")</f>
        <v>nepildyti</v>
      </c>
      <c r="Q1927" s="135" t="str">
        <f t="shared" si="426"/>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ref="BH1927:BH1990" si="427">IF($AF1927&gt;0,YEAR($AF1927),)</f>
        <v>0</v>
      </c>
      <c r="BI1927" s="54">
        <f t="shared" si="422"/>
        <v>0</v>
      </c>
      <c r="BJ1927" s="54">
        <f t="shared" si="421"/>
        <v>0</v>
      </c>
      <c r="BK1927" s="54">
        <f t="shared" si="423"/>
        <v>0</v>
      </c>
      <c r="BL1927" s="54">
        <f t="shared" ref="BL1927:BL1990" si="428">IF($AK1927&gt;0,$AK1927,)</f>
        <v>0</v>
      </c>
      <c r="BM1927" s="54">
        <f t="shared" ref="BM1927:BM1990" si="429">IF($AL1927&gt;0,$AL1927,)</f>
        <v>0</v>
      </c>
      <c r="BN1927" s="54" t="str">
        <f t="shared" ref="BN1927:BN1990" si="430">IF(BH1927&gt;0,"taip","ne")</f>
        <v>ne</v>
      </c>
      <c r="BO1927" s="54" t="str">
        <f t="shared" ref="BO1927:BP1990" si="431">IF(BI1927&gt;0,"taip","ne")</f>
        <v>ne</v>
      </c>
      <c r="BP1927" s="54" t="str">
        <f t="shared" si="431"/>
        <v>ne</v>
      </c>
      <c r="BQ1927" s="54" t="str">
        <f t="shared" ref="BQ1927:BQ1990" si="432">IF(BL1927&gt;0,"taip","ne")</f>
        <v>ne</v>
      </c>
      <c r="BR1927" s="54" t="str">
        <f t="shared" ref="BR1927:BR1990" si="433">IF(BM1927&gt;0,"taip","ne")</f>
        <v>ne</v>
      </c>
      <c r="BS1927" s="54" t="str">
        <f t="shared" si="424"/>
        <v>ne</v>
      </c>
    </row>
    <row r="1928" spans="2:71" x14ac:dyDescent="0.2">
      <c r="B1928" s="54" t="e">
        <f>VLOOKUP(E1928,'VPS1'!$J$10:$J$29,1,FALSE)</f>
        <v>#N/A</v>
      </c>
      <c r="C1928" s="131" t="str">
        <f t="shared" si="425"/>
        <v/>
      </c>
      <c r="D1928" s="132"/>
      <c r="E1928" s="132"/>
      <c r="F1928" s="55"/>
      <c r="G1928" s="132"/>
      <c r="H1928" s="132"/>
      <c r="I1928" s="132"/>
      <c r="J1928" s="132"/>
      <c r="K1928" s="132"/>
      <c r="L1928" s="133"/>
      <c r="M1928" s="134"/>
      <c r="N1928" s="132"/>
      <c r="O1928" s="132"/>
      <c r="P1928" s="134" t="str">
        <f t="shared" si="426"/>
        <v>nepildyti</v>
      </c>
      <c r="Q1928" s="135" t="str">
        <f t="shared" si="426"/>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27"/>
        <v>0</v>
      </c>
      <c r="BI1928" s="54">
        <f t="shared" si="422"/>
        <v>0</v>
      </c>
      <c r="BJ1928" s="54">
        <f t="shared" si="421"/>
        <v>0</v>
      </c>
      <c r="BK1928" s="54">
        <f t="shared" si="423"/>
        <v>0</v>
      </c>
      <c r="BL1928" s="54">
        <f t="shared" si="428"/>
        <v>0</v>
      </c>
      <c r="BM1928" s="54">
        <f t="shared" si="429"/>
        <v>0</v>
      </c>
      <c r="BN1928" s="54" t="str">
        <f t="shared" si="430"/>
        <v>ne</v>
      </c>
      <c r="BO1928" s="54" t="str">
        <f t="shared" si="431"/>
        <v>ne</v>
      </c>
      <c r="BP1928" s="54" t="str">
        <f t="shared" si="431"/>
        <v>ne</v>
      </c>
      <c r="BQ1928" s="54" t="str">
        <f t="shared" si="432"/>
        <v>ne</v>
      </c>
      <c r="BR1928" s="54" t="str">
        <f t="shared" si="433"/>
        <v>ne</v>
      </c>
      <c r="BS1928" s="54" t="str">
        <f t="shared" si="424"/>
        <v>ne</v>
      </c>
    </row>
    <row r="1929" spans="2:71" x14ac:dyDescent="0.2">
      <c r="B1929" s="54" t="e">
        <f>VLOOKUP(E1929,'VPS1'!$J$10:$J$29,1,FALSE)</f>
        <v>#N/A</v>
      </c>
      <c r="C1929" s="131" t="str">
        <f t="shared" si="425"/>
        <v/>
      </c>
      <c r="D1929" s="132"/>
      <c r="E1929" s="132"/>
      <c r="F1929" s="55"/>
      <c r="G1929" s="132"/>
      <c r="H1929" s="132"/>
      <c r="I1929" s="132"/>
      <c r="J1929" s="132"/>
      <c r="K1929" s="132"/>
      <c r="L1929" s="133"/>
      <c r="M1929" s="134"/>
      <c r="N1929" s="132"/>
      <c r="O1929" s="132"/>
      <c r="P1929" s="134" t="str">
        <f t="shared" si="426"/>
        <v>nepildyti</v>
      </c>
      <c r="Q1929" s="135" t="str">
        <f t="shared" si="426"/>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27"/>
        <v>0</v>
      </c>
      <c r="BI1929" s="54">
        <f t="shared" si="422"/>
        <v>0</v>
      </c>
      <c r="BJ1929" s="54">
        <f t="shared" si="421"/>
        <v>0</v>
      </c>
      <c r="BK1929" s="54">
        <f t="shared" si="423"/>
        <v>0</v>
      </c>
      <c r="BL1929" s="54">
        <f t="shared" si="428"/>
        <v>0</v>
      </c>
      <c r="BM1929" s="54">
        <f t="shared" si="429"/>
        <v>0</v>
      </c>
      <c r="BN1929" s="54" t="str">
        <f t="shared" si="430"/>
        <v>ne</v>
      </c>
      <c r="BO1929" s="54" t="str">
        <f t="shared" si="431"/>
        <v>ne</v>
      </c>
      <c r="BP1929" s="54" t="str">
        <f t="shared" si="431"/>
        <v>ne</v>
      </c>
      <c r="BQ1929" s="54" t="str">
        <f t="shared" si="432"/>
        <v>ne</v>
      </c>
      <c r="BR1929" s="54" t="str">
        <f t="shared" si="433"/>
        <v>ne</v>
      </c>
      <c r="BS1929" s="54" t="str">
        <f t="shared" si="424"/>
        <v>ne</v>
      </c>
    </row>
    <row r="1930" spans="2:71" x14ac:dyDescent="0.2">
      <c r="B1930" s="54" t="e">
        <f>VLOOKUP(E1930,'VPS1'!$J$10:$J$29,1,FALSE)</f>
        <v>#N/A</v>
      </c>
      <c r="C1930" s="131" t="str">
        <f t="shared" si="425"/>
        <v/>
      </c>
      <c r="D1930" s="132"/>
      <c r="E1930" s="132"/>
      <c r="F1930" s="55"/>
      <c r="G1930" s="132"/>
      <c r="H1930" s="132"/>
      <c r="I1930" s="132"/>
      <c r="J1930" s="132"/>
      <c r="K1930" s="132"/>
      <c r="L1930" s="133"/>
      <c r="M1930" s="134"/>
      <c r="N1930" s="132"/>
      <c r="O1930" s="132"/>
      <c r="P1930" s="134" t="str">
        <f t="shared" si="426"/>
        <v>nepildyti</v>
      </c>
      <c r="Q1930" s="135" t="str">
        <f t="shared" si="426"/>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27"/>
        <v>0</v>
      </c>
      <c r="BI1930" s="54">
        <f t="shared" si="422"/>
        <v>0</v>
      </c>
      <c r="BJ1930" s="54">
        <f t="shared" si="421"/>
        <v>0</v>
      </c>
      <c r="BK1930" s="54">
        <f t="shared" si="423"/>
        <v>0</v>
      </c>
      <c r="BL1930" s="54">
        <f t="shared" si="428"/>
        <v>0</v>
      </c>
      <c r="BM1930" s="54">
        <f t="shared" si="429"/>
        <v>0</v>
      </c>
      <c r="BN1930" s="54" t="str">
        <f t="shared" si="430"/>
        <v>ne</v>
      </c>
      <c r="BO1930" s="54" t="str">
        <f t="shared" si="431"/>
        <v>ne</v>
      </c>
      <c r="BP1930" s="54" t="str">
        <f t="shared" si="431"/>
        <v>ne</v>
      </c>
      <c r="BQ1930" s="54" t="str">
        <f t="shared" si="432"/>
        <v>ne</v>
      </c>
      <c r="BR1930" s="54" t="str">
        <f t="shared" si="433"/>
        <v>ne</v>
      </c>
      <c r="BS1930" s="54" t="str">
        <f t="shared" si="424"/>
        <v>ne</v>
      </c>
    </row>
    <row r="1931" spans="2:71" x14ac:dyDescent="0.2">
      <c r="B1931" s="54" t="e">
        <f>VLOOKUP(E1931,'VPS1'!$J$10:$J$29,1,FALSE)</f>
        <v>#N/A</v>
      </c>
      <c r="C1931" s="131" t="str">
        <f t="shared" si="425"/>
        <v/>
      </c>
      <c r="D1931" s="132"/>
      <c r="E1931" s="132"/>
      <c r="F1931" s="55"/>
      <c r="G1931" s="132"/>
      <c r="H1931" s="132"/>
      <c r="I1931" s="132"/>
      <c r="J1931" s="132"/>
      <c r="K1931" s="132"/>
      <c r="L1931" s="133"/>
      <c r="M1931" s="134"/>
      <c r="N1931" s="132"/>
      <c r="O1931" s="132"/>
      <c r="P1931" s="134" t="str">
        <f t="shared" si="426"/>
        <v>nepildyti</v>
      </c>
      <c r="Q1931" s="135" t="str">
        <f t="shared" si="426"/>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27"/>
        <v>0</v>
      </c>
      <c r="BI1931" s="54">
        <f t="shared" si="422"/>
        <v>0</v>
      </c>
      <c r="BJ1931" s="54">
        <f t="shared" si="421"/>
        <v>0</v>
      </c>
      <c r="BK1931" s="54">
        <f t="shared" si="423"/>
        <v>0</v>
      </c>
      <c r="BL1931" s="54">
        <f t="shared" si="428"/>
        <v>0</v>
      </c>
      <c r="BM1931" s="54">
        <f t="shared" si="429"/>
        <v>0</v>
      </c>
      <c r="BN1931" s="54" t="str">
        <f t="shared" si="430"/>
        <v>ne</v>
      </c>
      <c r="BO1931" s="54" t="str">
        <f t="shared" si="431"/>
        <v>ne</v>
      </c>
      <c r="BP1931" s="54" t="str">
        <f t="shared" si="431"/>
        <v>ne</v>
      </c>
      <c r="BQ1931" s="54" t="str">
        <f t="shared" si="432"/>
        <v>ne</v>
      </c>
      <c r="BR1931" s="54" t="str">
        <f t="shared" si="433"/>
        <v>ne</v>
      </c>
      <c r="BS1931" s="54" t="str">
        <f t="shared" si="424"/>
        <v>ne</v>
      </c>
    </row>
    <row r="1932" spans="2:71" x14ac:dyDescent="0.2">
      <c r="B1932" s="54" t="e">
        <f>VLOOKUP(E1932,'VPS1'!$J$10:$J$29,1,FALSE)</f>
        <v>#N/A</v>
      </c>
      <c r="C1932" s="131" t="str">
        <f t="shared" si="425"/>
        <v/>
      </c>
      <c r="D1932" s="132"/>
      <c r="E1932" s="132"/>
      <c r="F1932" s="55"/>
      <c r="G1932" s="132"/>
      <c r="H1932" s="132"/>
      <c r="I1932" s="132"/>
      <c r="J1932" s="132"/>
      <c r="K1932" s="132"/>
      <c r="L1932" s="133"/>
      <c r="M1932" s="134"/>
      <c r="N1932" s="132"/>
      <c r="O1932" s="132"/>
      <c r="P1932" s="134" t="str">
        <f t="shared" si="426"/>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si="427"/>
        <v>0</v>
      </c>
      <c r="BI1932" s="54">
        <f t="shared" si="422"/>
        <v>0</v>
      </c>
      <c r="BJ1932" s="54">
        <f t="shared" si="421"/>
        <v>0</v>
      </c>
      <c r="BK1932" s="54">
        <f t="shared" si="423"/>
        <v>0</v>
      </c>
      <c r="BL1932" s="54">
        <f t="shared" si="428"/>
        <v>0</v>
      </c>
      <c r="BM1932" s="54">
        <f t="shared" si="429"/>
        <v>0</v>
      </c>
      <c r="BN1932" s="54" t="str">
        <f t="shared" si="430"/>
        <v>ne</v>
      </c>
      <c r="BO1932" s="54" t="str">
        <f t="shared" si="431"/>
        <v>ne</v>
      </c>
      <c r="BP1932" s="54" t="str">
        <f t="shared" si="431"/>
        <v>ne</v>
      </c>
      <c r="BQ1932" s="54" t="str">
        <f t="shared" si="432"/>
        <v>ne</v>
      </c>
      <c r="BR1932" s="54" t="str">
        <f t="shared" si="433"/>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ref="BG1938:BG2001" si="434">IF($F1938&gt;0,YEAR($F1938),)</f>
        <v>0</v>
      </c>
      <c r="BH1938" s="54">
        <f t="shared" si="427"/>
        <v>0</v>
      </c>
      <c r="BI1938" s="54">
        <f t="shared" si="422"/>
        <v>0</v>
      </c>
      <c r="BJ1938" s="54">
        <f t="shared" ref="BJ1938:BJ2001" si="435">IF($AI1938&gt;0,YEAR($AI1938),)</f>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34"/>
        <v>0</v>
      </c>
      <c r="BH1939" s="54">
        <f t="shared" si="427"/>
        <v>0</v>
      </c>
      <c r="BI1939" s="54">
        <f t="shared" si="422"/>
        <v>0</v>
      </c>
      <c r="BJ1939" s="54">
        <f t="shared" si="435"/>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34"/>
        <v>0</v>
      </c>
      <c r="BH1940" s="54">
        <f t="shared" si="427"/>
        <v>0</v>
      </c>
      <c r="BI1940" s="54">
        <f t="shared" si="422"/>
        <v>0</v>
      </c>
      <c r="BJ1940" s="54">
        <f t="shared" si="435"/>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34"/>
        <v>0</v>
      </c>
      <c r="BH1941" s="54">
        <f t="shared" si="427"/>
        <v>0</v>
      </c>
      <c r="BI1941" s="54">
        <f t="shared" si="422"/>
        <v>0</v>
      </c>
      <c r="BJ1941" s="54">
        <f t="shared" si="435"/>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34"/>
        <v>0</v>
      </c>
      <c r="BH1942" s="54">
        <f t="shared" si="427"/>
        <v>0</v>
      </c>
      <c r="BI1942" s="54">
        <f t="shared" si="422"/>
        <v>0</v>
      </c>
      <c r="BJ1942" s="54">
        <f t="shared" si="435"/>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si="434"/>
        <v>0</v>
      </c>
      <c r="BH1943" s="54">
        <f t="shared" si="427"/>
        <v>0</v>
      </c>
      <c r="BI1943" s="54">
        <f t="shared" si="422"/>
        <v>0</v>
      </c>
      <c r="BJ1943" s="54">
        <f t="shared" si="435"/>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ref="BI1990:BI2053" si="436">IF($AH1990&gt;0,YEAR($AH1990),)</f>
        <v>0</v>
      </c>
      <c r="BJ1990" s="54">
        <f t="shared" si="435"/>
        <v>0</v>
      </c>
      <c r="BK1990" s="54">
        <f t="shared" ref="BK1990:BK2053" si="437">IF($AJ1990&gt;0,YEAR($AJ1990),)</f>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ref="BS1990:BS2053" si="438">IF(BK1990&gt;0,"taip","ne")</f>
        <v>ne</v>
      </c>
    </row>
    <row r="1991" spans="2:71" x14ac:dyDescent="0.2">
      <c r="B1991" s="54" t="e">
        <f>VLOOKUP(E1991,'VPS1'!$J$10:$J$29,1,FALSE)</f>
        <v>#N/A</v>
      </c>
      <c r="C1991" s="131" t="str">
        <f t="shared" ref="C1991:C2054" si="439">LEFT(E1991,4)</f>
        <v/>
      </c>
      <c r="D1991" s="132"/>
      <c r="E1991" s="132"/>
      <c r="F1991" s="55"/>
      <c r="G1991" s="132"/>
      <c r="H1991" s="132"/>
      <c r="I1991" s="132"/>
      <c r="J1991" s="132"/>
      <c r="K1991" s="132"/>
      <c r="L1991" s="133"/>
      <c r="M1991" s="134"/>
      <c r="N1991" s="132"/>
      <c r="O1991" s="132"/>
      <c r="P1991" s="134" t="str">
        <f t="shared" ref="P1991:Q2054" si="440">IF($N1991="fizinis asmuo","užpildykite","nepildyti")</f>
        <v>nepildyti</v>
      </c>
      <c r="Q1991" s="135" t="str">
        <f t="shared" si="440"/>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ref="BH1991:BH2054" si="441">IF($AF1991&gt;0,YEAR($AF1991),)</f>
        <v>0</v>
      </c>
      <c r="BI1991" s="54">
        <f t="shared" si="436"/>
        <v>0</v>
      </c>
      <c r="BJ1991" s="54">
        <f t="shared" si="435"/>
        <v>0</v>
      </c>
      <c r="BK1991" s="54">
        <f t="shared" si="437"/>
        <v>0</v>
      </c>
      <c r="BL1991" s="54">
        <f t="shared" ref="BL1991:BL2054" si="442">IF($AK1991&gt;0,$AK1991,)</f>
        <v>0</v>
      </c>
      <c r="BM1991" s="54">
        <f t="shared" ref="BM1991:BM2054" si="443">IF($AL1991&gt;0,$AL1991,)</f>
        <v>0</v>
      </c>
      <c r="BN1991" s="54" t="str">
        <f t="shared" ref="BN1991:BN2054" si="444">IF(BH1991&gt;0,"taip","ne")</f>
        <v>ne</v>
      </c>
      <c r="BO1991" s="54" t="str">
        <f t="shared" ref="BO1991:BP2054" si="445">IF(BI1991&gt;0,"taip","ne")</f>
        <v>ne</v>
      </c>
      <c r="BP1991" s="54" t="str">
        <f t="shared" si="445"/>
        <v>ne</v>
      </c>
      <c r="BQ1991" s="54" t="str">
        <f t="shared" ref="BQ1991:BQ2054" si="446">IF(BL1991&gt;0,"taip","ne")</f>
        <v>ne</v>
      </c>
      <c r="BR1991" s="54" t="str">
        <f t="shared" ref="BR1991:BR2054" si="447">IF(BM1991&gt;0,"taip","ne")</f>
        <v>ne</v>
      </c>
      <c r="BS1991" s="54" t="str">
        <f t="shared" si="438"/>
        <v>ne</v>
      </c>
    </row>
    <row r="1992" spans="2:71" x14ac:dyDescent="0.2">
      <c r="B1992" s="54" t="e">
        <f>VLOOKUP(E1992,'VPS1'!$J$10:$J$29,1,FALSE)</f>
        <v>#N/A</v>
      </c>
      <c r="C1992" s="131" t="str">
        <f t="shared" si="439"/>
        <v/>
      </c>
      <c r="D1992" s="132"/>
      <c r="E1992" s="132"/>
      <c r="F1992" s="55"/>
      <c r="G1992" s="132"/>
      <c r="H1992" s="132"/>
      <c r="I1992" s="132"/>
      <c r="J1992" s="132"/>
      <c r="K1992" s="132"/>
      <c r="L1992" s="133"/>
      <c r="M1992" s="134"/>
      <c r="N1992" s="132"/>
      <c r="O1992" s="132"/>
      <c r="P1992" s="134" t="str">
        <f t="shared" si="440"/>
        <v>nepildyti</v>
      </c>
      <c r="Q1992" s="135" t="str">
        <f t="shared" si="440"/>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41"/>
        <v>0</v>
      </c>
      <c r="BI1992" s="54">
        <f t="shared" si="436"/>
        <v>0</v>
      </c>
      <c r="BJ1992" s="54">
        <f t="shared" si="435"/>
        <v>0</v>
      </c>
      <c r="BK1992" s="54">
        <f t="shared" si="437"/>
        <v>0</v>
      </c>
      <c r="BL1992" s="54">
        <f t="shared" si="442"/>
        <v>0</v>
      </c>
      <c r="BM1992" s="54">
        <f t="shared" si="443"/>
        <v>0</v>
      </c>
      <c r="BN1992" s="54" t="str">
        <f t="shared" si="444"/>
        <v>ne</v>
      </c>
      <c r="BO1992" s="54" t="str">
        <f t="shared" si="445"/>
        <v>ne</v>
      </c>
      <c r="BP1992" s="54" t="str">
        <f t="shared" si="445"/>
        <v>ne</v>
      </c>
      <c r="BQ1992" s="54" t="str">
        <f t="shared" si="446"/>
        <v>ne</v>
      </c>
      <c r="BR1992" s="54" t="str">
        <f t="shared" si="447"/>
        <v>ne</v>
      </c>
      <c r="BS1992" s="54" t="str">
        <f t="shared" si="438"/>
        <v>ne</v>
      </c>
    </row>
    <row r="1993" spans="2:71" x14ac:dyDescent="0.2">
      <c r="B1993" s="54" t="e">
        <f>VLOOKUP(E1993,'VPS1'!$J$10:$J$29,1,FALSE)</f>
        <v>#N/A</v>
      </c>
      <c r="C1993" s="131" t="str">
        <f t="shared" si="439"/>
        <v/>
      </c>
      <c r="D1993" s="132"/>
      <c r="E1993" s="132"/>
      <c r="F1993" s="55"/>
      <c r="G1993" s="132"/>
      <c r="H1993" s="132"/>
      <c r="I1993" s="132"/>
      <c r="J1993" s="132"/>
      <c r="K1993" s="132"/>
      <c r="L1993" s="133"/>
      <c r="M1993" s="134"/>
      <c r="N1993" s="132"/>
      <c r="O1993" s="132"/>
      <c r="P1993" s="134" t="str">
        <f t="shared" si="440"/>
        <v>nepildyti</v>
      </c>
      <c r="Q1993" s="135" t="str">
        <f t="shared" si="440"/>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41"/>
        <v>0</v>
      </c>
      <c r="BI1993" s="54">
        <f t="shared" si="436"/>
        <v>0</v>
      </c>
      <c r="BJ1993" s="54">
        <f t="shared" si="435"/>
        <v>0</v>
      </c>
      <c r="BK1993" s="54">
        <f t="shared" si="437"/>
        <v>0</v>
      </c>
      <c r="BL1993" s="54">
        <f t="shared" si="442"/>
        <v>0</v>
      </c>
      <c r="BM1993" s="54">
        <f t="shared" si="443"/>
        <v>0</v>
      </c>
      <c r="BN1993" s="54" t="str">
        <f t="shared" si="444"/>
        <v>ne</v>
      </c>
      <c r="BO1993" s="54" t="str">
        <f t="shared" si="445"/>
        <v>ne</v>
      </c>
      <c r="BP1993" s="54" t="str">
        <f t="shared" si="445"/>
        <v>ne</v>
      </c>
      <c r="BQ1993" s="54" t="str">
        <f t="shared" si="446"/>
        <v>ne</v>
      </c>
      <c r="BR1993" s="54" t="str">
        <f t="shared" si="447"/>
        <v>ne</v>
      </c>
      <c r="BS1993" s="54" t="str">
        <f t="shared" si="438"/>
        <v>ne</v>
      </c>
    </row>
    <row r="1994" spans="2:71" x14ac:dyDescent="0.2">
      <c r="B1994" s="54" t="e">
        <f>VLOOKUP(E1994,'VPS1'!$J$10:$J$29,1,FALSE)</f>
        <v>#N/A</v>
      </c>
      <c r="C1994" s="131" t="str">
        <f t="shared" si="439"/>
        <v/>
      </c>
      <c r="D1994" s="132"/>
      <c r="E1994" s="132"/>
      <c r="F1994" s="55"/>
      <c r="G1994" s="132"/>
      <c r="H1994" s="132"/>
      <c r="I1994" s="132"/>
      <c r="J1994" s="132"/>
      <c r="K1994" s="132"/>
      <c r="L1994" s="133"/>
      <c r="M1994" s="134"/>
      <c r="N1994" s="132"/>
      <c r="O1994" s="132"/>
      <c r="P1994" s="134" t="str">
        <f t="shared" si="440"/>
        <v>nepildyti</v>
      </c>
      <c r="Q1994" s="135" t="str">
        <f t="shared" si="440"/>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41"/>
        <v>0</v>
      </c>
      <c r="BI1994" s="54">
        <f t="shared" si="436"/>
        <v>0</v>
      </c>
      <c r="BJ1994" s="54">
        <f t="shared" si="435"/>
        <v>0</v>
      </c>
      <c r="BK1994" s="54">
        <f t="shared" si="437"/>
        <v>0</v>
      </c>
      <c r="BL1994" s="54">
        <f t="shared" si="442"/>
        <v>0</v>
      </c>
      <c r="BM1994" s="54">
        <f t="shared" si="443"/>
        <v>0</v>
      </c>
      <c r="BN1994" s="54" t="str">
        <f t="shared" si="444"/>
        <v>ne</v>
      </c>
      <c r="BO1994" s="54" t="str">
        <f t="shared" si="445"/>
        <v>ne</v>
      </c>
      <c r="BP1994" s="54" t="str">
        <f t="shared" si="445"/>
        <v>ne</v>
      </c>
      <c r="BQ1994" s="54" t="str">
        <f t="shared" si="446"/>
        <v>ne</v>
      </c>
      <c r="BR1994" s="54" t="str">
        <f t="shared" si="447"/>
        <v>ne</v>
      </c>
      <c r="BS1994" s="54" t="str">
        <f t="shared" si="438"/>
        <v>ne</v>
      </c>
    </row>
    <row r="1995" spans="2:71" x14ac:dyDescent="0.2">
      <c r="B1995" s="54" t="e">
        <f>VLOOKUP(E1995,'VPS1'!$J$10:$J$29,1,FALSE)</f>
        <v>#N/A</v>
      </c>
      <c r="C1995" s="131" t="str">
        <f t="shared" si="439"/>
        <v/>
      </c>
      <c r="D1995" s="132"/>
      <c r="E1995" s="132"/>
      <c r="F1995" s="55"/>
      <c r="G1995" s="132"/>
      <c r="H1995" s="132"/>
      <c r="I1995" s="132"/>
      <c r="J1995" s="132"/>
      <c r="K1995" s="132"/>
      <c r="L1995" s="133"/>
      <c r="M1995" s="134"/>
      <c r="N1995" s="132"/>
      <c r="O1995" s="132"/>
      <c r="P1995" s="134" t="str">
        <f t="shared" si="440"/>
        <v>nepildyti</v>
      </c>
      <c r="Q1995" s="135" t="str">
        <f t="shared" si="440"/>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41"/>
        <v>0</v>
      </c>
      <c r="BI1995" s="54">
        <f t="shared" si="436"/>
        <v>0</v>
      </c>
      <c r="BJ1995" s="54">
        <f t="shared" si="435"/>
        <v>0</v>
      </c>
      <c r="BK1995" s="54">
        <f t="shared" si="437"/>
        <v>0</v>
      </c>
      <c r="BL1995" s="54">
        <f t="shared" si="442"/>
        <v>0</v>
      </c>
      <c r="BM1995" s="54">
        <f t="shared" si="443"/>
        <v>0</v>
      </c>
      <c r="BN1995" s="54" t="str">
        <f t="shared" si="444"/>
        <v>ne</v>
      </c>
      <c r="BO1995" s="54" t="str">
        <f t="shared" si="445"/>
        <v>ne</v>
      </c>
      <c r="BP1995" s="54" t="str">
        <f t="shared" si="445"/>
        <v>ne</v>
      </c>
      <c r="BQ1995" s="54" t="str">
        <f t="shared" si="446"/>
        <v>ne</v>
      </c>
      <c r="BR1995" s="54" t="str">
        <f t="shared" si="447"/>
        <v>ne</v>
      </c>
      <c r="BS1995" s="54" t="str">
        <f t="shared" si="438"/>
        <v>ne</v>
      </c>
    </row>
    <row r="1996" spans="2:71" x14ac:dyDescent="0.2">
      <c r="B1996" s="54" t="e">
        <f>VLOOKUP(E1996,'VPS1'!$J$10:$J$29,1,FALSE)</f>
        <v>#N/A</v>
      </c>
      <c r="C1996" s="131" t="str">
        <f t="shared" si="439"/>
        <v/>
      </c>
      <c r="D1996" s="132"/>
      <c r="E1996" s="132"/>
      <c r="F1996" s="55"/>
      <c r="G1996" s="132"/>
      <c r="H1996" s="132"/>
      <c r="I1996" s="132"/>
      <c r="J1996" s="132"/>
      <c r="K1996" s="132"/>
      <c r="L1996" s="133"/>
      <c r="M1996" s="134"/>
      <c r="N1996" s="132"/>
      <c r="O1996" s="132"/>
      <c r="P1996" s="134" t="str">
        <f t="shared" si="440"/>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si="441"/>
        <v>0</v>
      </c>
      <c r="BI1996" s="54">
        <f t="shared" si="436"/>
        <v>0</v>
      </c>
      <c r="BJ1996" s="54">
        <f t="shared" si="435"/>
        <v>0</v>
      </c>
      <c r="BK1996" s="54">
        <f t="shared" si="437"/>
        <v>0</v>
      </c>
      <c r="BL1996" s="54">
        <f t="shared" si="442"/>
        <v>0</v>
      </c>
      <c r="BM1996" s="54">
        <f t="shared" si="443"/>
        <v>0</v>
      </c>
      <c r="BN1996" s="54" t="str">
        <f t="shared" si="444"/>
        <v>ne</v>
      </c>
      <c r="BO1996" s="54" t="str">
        <f t="shared" si="445"/>
        <v>ne</v>
      </c>
      <c r="BP1996" s="54" t="str">
        <f t="shared" si="445"/>
        <v>ne</v>
      </c>
      <c r="BQ1996" s="54" t="str">
        <f t="shared" si="446"/>
        <v>ne</v>
      </c>
      <c r="BR1996" s="54" t="str">
        <f t="shared" si="447"/>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ref="BG2002:BG2065" si="448">IF($F2002&gt;0,YEAR($F2002),)</f>
        <v>0</v>
      </c>
      <c r="BH2002" s="54">
        <f t="shared" si="441"/>
        <v>0</v>
      </c>
      <c r="BI2002" s="54">
        <f t="shared" si="436"/>
        <v>0</v>
      </c>
      <c r="BJ2002" s="54">
        <f t="shared" ref="BJ2002:BJ2065" si="449">IF($AI2002&gt;0,YEAR($AI2002),)</f>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48"/>
        <v>0</v>
      </c>
      <c r="BH2003" s="54">
        <f t="shared" si="441"/>
        <v>0</v>
      </c>
      <c r="BI2003" s="54">
        <f t="shared" si="436"/>
        <v>0</v>
      </c>
      <c r="BJ2003" s="54">
        <f t="shared" si="449"/>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48"/>
        <v>0</v>
      </c>
      <c r="BH2004" s="54">
        <f t="shared" si="441"/>
        <v>0</v>
      </c>
      <c r="BI2004" s="54">
        <f t="shared" si="436"/>
        <v>0</v>
      </c>
      <c r="BJ2004" s="54">
        <f t="shared" si="449"/>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48"/>
        <v>0</v>
      </c>
      <c r="BH2005" s="54">
        <f t="shared" si="441"/>
        <v>0</v>
      </c>
      <c r="BI2005" s="54">
        <f t="shared" si="436"/>
        <v>0</v>
      </c>
      <c r="BJ2005" s="54">
        <f t="shared" si="449"/>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48"/>
        <v>0</v>
      </c>
      <c r="BH2006" s="54">
        <f t="shared" si="441"/>
        <v>0</v>
      </c>
      <c r="BI2006" s="54">
        <f t="shared" si="436"/>
        <v>0</v>
      </c>
      <c r="BJ2006" s="54">
        <f t="shared" si="449"/>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si="448"/>
        <v>0</v>
      </c>
      <c r="BH2007" s="54">
        <f t="shared" si="441"/>
        <v>0</v>
      </c>
      <c r="BI2007" s="54">
        <f t="shared" si="436"/>
        <v>0</v>
      </c>
      <c r="BJ2007" s="54">
        <f t="shared" si="449"/>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ref="BI2054:BI2117" si="450">IF($AH2054&gt;0,YEAR($AH2054),)</f>
        <v>0</v>
      </c>
      <c r="BJ2054" s="54">
        <f t="shared" si="449"/>
        <v>0</v>
      </c>
      <c r="BK2054" s="54">
        <f t="shared" ref="BK2054:BK2117" si="451">IF($AJ2054&gt;0,YEAR($AJ2054),)</f>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ref="BS2054:BS2117" si="452">IF(BK2054&gt;0,"taip","ne")</f>
        <v>ne</v>
      </c>
    </row>
    <row r="2055" spans="2:71" x14ac:dyDescent="0.2">
      <c r="B2055" s="54" t="e">
        <f>VLOOKUP(E2055,'VPS1'!$J$10:$J$29,1,FALSE)</f>
        <v>#N/A</v>
      </c>
      <c r="C2055" s="131" t="str">
        <f t="shared" ref="C2055:C2118" si="453">LEFT(E2055,4)</f>
        <v/>
      </c>
      <c r="D2055" s="132"/>
      <c r="E2055" s="132"/>
      <c r="F2055" s="55"/>
      <c r="G2055" s="132"/>
      <c r="H2055" s="132"/>
      <c r="I2055" s="132"/>
      <c r="J2055" s="132"/>
      <c r="K2055" s="132"/>
      <c r="L2055" s="133"/>
      <c r="M2055" s="134"/>
      <c r="N2055" s="132"/>
      <c r="O2055" s="132"/>
      <c r="P2055" s="134" t="str">
        <f t="shared" ref="P2055:Q2118" si="454">IF($N2055="fizinis asmuo","užpildykite","nepildyti")</f>
        <v>nepildyti</v>
      </c>
      <c r="Q2055" s="135" t="str">
        <f t="shared" si="454"/>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ref="BH2055:BH2118" si="455">IF($AF2055&gt;0,YEAR($AF2055),)</f>
        <v>0</v>
      </c>
      <c r="BI2055" s="54">
        <f t="shared" si="450"/>
        <v>0</v>
      </c>
      <c r="BJ2055" s="54">
        <f t="shared" si="449"/>
        <v>0</v>
      </c>
      <c r="BK2055" s="54">
        <f t="shared" si="451"/>
        <v>0</v>
      </c>
      <c r="BL2055" s="54">
        <f t="shared" ref="BL2055:BL2118" si="456">IF($AK2055&gt;0,$AK2055,)</f>
        <v>0</v>
      </c>
      <c r="BM2055" s="54">
        <f t="shared" ref="BM2055:BM2118" si="457">IF($AL2055&gt;0,$AL2055,)</f>
        <v>0</v>
      </c>
      <c r="BN2055" s="54" t="str">
        <f t="shared" ref="BN2055:BN2118" si="458">IF(BH2055&gt;0,"taip","ne")</f>
        <v>ne</v>
      </c>
      <c r="BO2055" s="54" t="str">
        <f t="shared" ref="BO2055:BP2118" si="459">IF(BI2055&gt;0,"taip","ne")</f>
        <v>ne</v>
      </c>
      <c r="BP2055" s="54" t="str">
        <f t="shared" si="459"/>
        <v>ne</v>
      </c>
      <c r="BQ2055" s="54" t="str">
        <f t="shared" ref="BQ2055:BQ2118" si="460">IF(BL2055&gt;0,"taip","ne")</f>
        <v>ne</v>
      </c>
      <c r="BR2055" s="54" t="str">
        <f t="shared" ref="BR2055:BR2118" si="461">IF(BM2055&gt;0,"taip","ne")</f>
        <v>ne</v>
      </c>
      <c r="BS2055" s="54" t="str">
        <f t="shared" si="452"/>
        <v>ne</v>
      </c>
    </row>
    <row r="2056" spans="2:71" x14ac:dyDescent="0.2">
      <c r="B2056" s="54" t="e">
        <f>VLOOKUP(E2056,'VPS1'!$J$10:$J$29,1,FALSE)</f>
        <v>#N/A</v>
      </c>
      <c r="C2056" s="131" t="str">
        <f t="shared" si="453"/>
        <v/>
      </c>
      <c r="D2056" s="132"/>
      <c r="E2056" s="132"/>
      <c r="F2056" s="55"/>
      <c r="G2056" s="132"/>
      <c r="H2056" s="132"/>
      <c r="I2056" s="132"/>
      <c r="J2056" s="132"/>
      <c r="K2056" s="132"/>
      <c r="L2056" s="133"/>
      <c r="M2056" s="134"/>
      <c r="N2056" s="132"/>
      <c r="O2056" s="132"/>
      <c r="P2056" s="134" t="str">
        <f t="shared" si="454"/>
        <v>nepildyti</v>
      </c>
      <c r="Q2056" s="135" t="str">
        <f t="shared" si="454"/>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55"/>
        <v>0</v>
      </c>
      <c r="BI2056" s="54">
        <f t="shared" si="450"/>
        <v>0</v>
      </c>
      <c r="BJ2056" s="54">
        <f t="shared" si="449"/>
        <v>0</v>
      </c>
      <c r="BK2056" s="54">
        <f t="shared" si="451"/>
        <v>0</v>
      </c>
      <c r="BL2056" s="54">
        <f t="shared" si="456"/>
        <v>0</v>
      </c>
      <c r="BM2056" s="54">
        <f t="shared" si="457"/>
        <v>0</v>
      </c>
      <c r="BN2056" s="54" t="str">
        <f t="shared" si="458"/>
        <v>ne</v>
      </c>
      <c r="BO2056" s="54" t="str">
        <f t="shared" si="459"/>
        <v>ne</v>
      </c>
      <c r="BP2056" s="54" t="str">
        <f t="shared" si="459"/>
        <v>ne</v>
      </c>
      <c r="BQ2056" s="54" t="str">
        <f t="shared" si="460"/>
        <v>ne</v>
      </c>
      <c r="BR2056" s="54" t="str">
        <f t="shared" si="461"/>
        <v>ne</v>
      </c>
      <c r="BS2056" s="54" t="str">
        <f t="shared" si="452"/>
        <v>ne</v>
      </c>
    </row>
    <row r="2057" spans="2:71" x14ac:dyDescent="0.2">
      <c r="B2057" s="54" t="e">
        <f>VLOOKUP(E2057,'VPS1'!$J$10:$J$29,1,FALSE)</f>
        <v>#N/A</v>
      </c>
      <c r="C2057" s="131" t="str">
        <f t="shared" si="453"/>
        <v/>
      </c>
      <c r="D2057" s="132"/>
      <c r="E2057" s="132"/>
      <c r="F2057" s="55"/>
      <c r="G2057" s="132"/>
      <c r="H2057" s="132"/>
      <c r="I2057" s="132"/>
      <c r="J2057" s="132"/>
      <c r="K2057" s="132"/>
      <c r="L2057" s="133"/>
      <c r="M2057" s="134"/>
      <c r="N2057" s="132"/>
      <c r="O2057" s="132"/>
      <c r="P2057" s="134" t="str">
        <f t="shared" si="454"/>
        <v>nepildyti</v>
      </c>
      <c r="Q2057" s="135" t="str">
        <f t="shared" si="454"/>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55"/>
        <v>0</v>
      </c>
      <c r="BI2057" s="54">
        <f t="shared" si="450"/>
        <v>0</v>
      </c>
      <c r="BJ2057" s="54">
        <f t="shared" si="449"/>
        <v>0</v>
      </c>
      <c r="BK2057" s="54">
        <f t="shared" si="451"/>
        <v>0</v>
      </c>
      <c r="BL2057" s="54">
        <f t="shared" si="456"/>
        <v>0</v>
      </c>
      <c r="BM2057" s="54">
        <f t="shared" si="457"/>
        <v>0</v>
      </c>
      <c r="BN2057" s="54" t="str">
        <f t="shared" si="458"/>
        <v>ne</v>
      </c>
      <c r="BO2057" s="54" t="str">
        <f t="shared" si="459"/>
        <v>ne</v>
      </c>
      <c r="BP2057" s="54" t="str">
        <f t="shared" si="459"/>
        <v>ne</v>
      </c>
      <c r="BQ2057" s="54" t="str">
        <f t="shared" si="460"/>
        <v>ne</v>
      </c>
      <c r="BR2057" s="54" t="str">
        <f t="shared" si="461"/>
        <v>ne</v>
      </c>
      <c r="BS2057" s="54" t="str">
        <f t="shared" si="452"/>
        <v>ne</v>
      </c>
    </row>
    <row r="2058" spans="2:71" x14ac:dyDescent="0.2">
      <c r="B2058" s="54" t="e">
        <f>VLOOKUP(E2058,'VPS1'!$J$10:$J$29,1,FALSE)</f>
        <v>#N/A</v>
      </c>
      <c r="C2058" s="131" t="str">
        <f t="shared" si="453"/>
        <v/>
      </c>
      <c r="D2058" s="132"/>
      <c r="E2058" s="132"/>
      <c r="F2058" s="55"/>
      <c r="G2058" s="132"/>
      <c r="H2058" s="132"/>
      <c r="I2058" s="132"/>
      <c r="J2058" s="132"/>
      <c r="K2058" s="132"/>
      <c r="L2058" s="133"/>
      <c r="M2058" s="134"/>
      <c r="N2058" s="132"/>
      <c r="O2058" s="132"/>
      <c r="P2058" s="134" t="str">
        <f t="shared" si="454"/>
        <v>nepildyti</v>
      </c>
      <c r="Q2058" s="135" t="str">
        <f t="shared" si="454"/>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55"/>
        <v>0</v>
      </c>
      <c r="BI2058" s="54">
        <f t="shared" si="450"/>
        <v>0</v>
      </c>
      <c r="BJ2058" s="54">
        <f t="shared" si="449"/>
        <v>0</v>
      </c>
      <c r="BK2058" s="54">
        <f t="shared" si="451"/>
        <v>0</v>
      </c>
      <c r="BL2058" s="54">
        <f t="shared" si="456"/>
        <v>0</v>
      </c>
      <c r="BM2058" s="54">
        <f t="shared" si="457"/>
        <v>0</v>
      </c>
      <c r="BN2058" s="54" t="str">
        <f t="shared" si="458"/>
        <v>ne</v>
      </c>
      <c r="BO2058" s="54" t="str">
        <f t="shared" si="459"/>
        <v>ne</v>
      </c>
      <c r="BP2058" s="54" t="str">
        <f t="shared" si="459"/>
        <v>ne</v>
      </c>
      <c r="BQ2058" s="54" t="str">
        <f t="shared" si="460"/>
        <v>ne</v>
      </c>
      <c r="BR2058" s="54" t="str">
        <f t="shared" si="461"/>
        <v>ne</v>
      </c>
      <c r="BS2058" s="54" t="str">
        <f t="shared" si="452"/>
        <v>ne</v>
      </c>
    </row>
    <row r="2059" spans="2:71" x14ac:dyDescent="0.2">
      <c r="B2059" s="54" t="e">
        <f>VLOOKUP(E2059,'VPS1'!$J$10:$J$29,1,FALSE)</f>
        <v>#N/A</v>
      </c>
      <c r="C2059" s="131" t="str">
        <f t="shared" si="453"/>
        <v/>
      </c>
      <c r="D2059" s="132"/>
      <c r="E2059" s="132"/>
      <c r="F2059" s="55"/>
      <c r="G2059" s="132"/>
      <c r="H2059" s="132"/>
      <c r="I2059" s="132"/>
      <c r="J2059" s="132"/>
      <c r="K2059" s="132"/>
      <c r="L2059" s="133"/>
      <c r="M2059" s="134"/>
      <c r="N2059" s="132"/>
      <c r="O2059" s="132"/>
      <c r="P2059" s="134" t="str">
        <f t="shared" si="454"/>
        <v>nepildyti</v>
      </c>
      <c r="Q2059" s="135" t="str">
        <f t="shared" si="454"/>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55"/>
        <v>0</v>
      </c>
      <c r="BI2059" s="54">
        <f t="shared" si="450"/>
        <v>0</v>
      </c>
      <c r="BJ2059" s="54">
        <f t="shared" si="449"/>
        <v>0</v>
      </c>
      <c r="BK2059" s="54">
        <f t="shared" si="451"/>
        <v>0</v>
      </c>
      <c r="BL2059" s="54">
        <f t="shared" si="456"/>
        <v>0</v>
      </c>
      <c r="BM2059" s="54">
        <f t="shared" si="457"/>
        <v>0</v>
      </c>
      <c r="BN2059" s="54" t="str">
        <f t="shared" si="458"/>
        <v>ne</v>
      </c>
      <c r="BO2059" s="54" t="str">
        <f t="shared" si="459"/>
        <v>ne</v>
      </c>
      <c r="BP2059" s="54" t="str">
        <f t="shared" si="459"/>
        <v>ne</v>
      </c>
      <c r="BQ2059" s="54" t="str">
        <f t="shared" si="460"/>
        <v>ne</v>
      </c>
      <c r="BR2059" s="54" t="str">
        <f t="shared" si="461"/>
        <v>ne</v>
      </c>
      <c r="BS2059" s="54" t="str">
        <f t="shared" si="452"/>
        <v>ne</v>
      </c>
    </row>
    <row r="2060" spans="2:71" x14ac:dyDescent="0.2">
      <c r="B2060" s="54" t="e">
        <f>VLOOKUP(E2060,'VPS1'!$J$10:$J$29,1,FALSE)</f>
        <v>#N/A</v>
      </c>
      <c r="C2060" s="131" t="str">
        <f t="shared" si="453"/>
        <v/>
      </c>
      <c r="D2060" s="132"/>
      <c r="E2060" s="132"/>
      <c r="F2060" s="55"/>
      <c r="G2060" s="132"/>
      <c r="H2060" s="132"/>
      <c r="I2060" s="132"/>
      <c r="J2060" s="132"/>
      <c r="K2060" s="132"/>
      <c r="L2060" s="133"/>
      <c r="M2060" s="134"/>
      <c r="N2060" s="132"/>
      <c r="O2060" s="132"/>
      <c r="P2060" s="134" t="str">
        <f t="shared" si="454"/>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si="455"/>
        <v>0</v>
      </c>
      <c r="BI2060" s="54">
        <f t="shared" si="450"/>
        <v>0</v>
      </c>
      <c r="BJ2060" s="54">
        <f t="shared" si="449"/>
        <v>0</v>
      </c>
      <c r="BK2060" s="54">
        <f t="shared" si="451"/>
        <v>0</v>
      </c>
      <c r="BL2060" s="54">
        <f t="shared" si="456"/>
        <v>0</v>
      </c>
      <c r="BM2060" s="54">
        <f t="shared" si="457"/>
        <v>0</v>
      </c>
      <c r="BN2060" s="54" t="str">
        <f t="shared" si="458"/>
        <v>ne</v>
      </c>
      <c r="BO2060" s="54" t="str">
        <f t="shared" si="459"/>
        <v>ne</v>
      </c>
      <c r="BP2060" s="54" t="str">
        <f t="shared" si="459"/>
        <v>ne</v>
      </c>
      <c r="BQ2060" s="54" t="str">
        <f t="shared" si="460"/>
        <v>ne</v>
      </c>
      <c r="BR2060" s="54" t="str">
        <f t="shared" si="461"/>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ref="BG2066:BG2129" si="462">IF($F2066&gt;0,YEAR($F2066),)</f>
        <v>0</v>
      </c>
      <c r="BH2066" s="54">
        <f t="shared" si="455"/>
        <v>0</v>
      </c>
      <c r="BI2066" s="54">
        <f t="shared" si="450"/>
        <v>0</v>
      </c>
      <c r="BJ2066" s="54">
        <f t="shared" ref="BJ2066:BJ2129" si="463">IF($AI2066&gt;0,YEAR($AI2066),)</f>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62"/>
        <v>0</v>
      </c>
      <c r="BH2067" s="54">
        <f t="shared" si="455"/>
        <v>0</v>
      </c>
      <c r="BI2067" s="54">
        <f t="shared" si="450"/>
        <v>0</v>
      </c>
      <c r="BJ2067" s="54">
        <f t="shared" si="463"/>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62"/>
        <v>0</v>
      </c>
      <c r="BH2068" s="54">
        <f t="shared" si="455"/>
        <v>0</v>
      </c>
      <c r="BI2068" s="54">
        <f t="shared" si="450"/>
        <v>0</v>
      </c>
      <c r="BJ2068" s="54">
        <f t="shared" si="463"/>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62"/>
        <v>0</v>
      </c>
      <c r="BH2069" s="54">
        <f t="shared" si="455"/>
        <v>0</v>
      </c>
      <c r="BI2069" s="54">
        <f t="shared" si="450"/>
        <v>0</v>
      </c>
      <c r="BJ2069" s="54">
        <f t="shared" si="463"/>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62"/>
        <v>0</v>
      </c>
      <c r="BH2070" s="54">
        <f t="shared" si="455"/>
        <v>0</v>
      </c>
      <c r="BI2070" s="54">
        <f t="shared" si="450"/>
        <v>0</v>
      </c>
      <c r="BJ2070" s="54">
        <f t="shared" si="463"/>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si="462"/>
        <v>0</v>
      </c>
      <c r="BH2071" s="54">
        <f t="shared" si="455"/>
        <v>0</v>
      </c>
      <c r="BI2071" s="54">
        <f t="shared" si="450"/>
        <v>0</v>
      </c>
      <c r="BJ2071" s="54">
        <f t="shared" si="463"/>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ref="BI2118:BI2181" si="464">IF($AH2118&gt;0,YEAR($AH2118),)</f>
        <v>0</v>
      </c>
      <c r="BJ2118" s="54">
        <f t="shared" si="463"/>
        <v>0</v>
      </c>
      <c r="BK2118" s="54">
        <f t="shared" ref="BK2118:BK2181" si="465">IF($AJ2118&gt;0,YEAR($AJ2118),)</f>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ref="BS2118:BS2181" si="466">IF(BK2118&gt;0,"taip","ne")</f>
        <v>ne</v>
      </c>
    </row>
    <row r="2119" spans="2:71" x14ac:dyDescent="0.2">
      <c r="B2119" s="54" t="e">
        <f>VLOOKUP(E2119,'VPS1'!$J$10:$J$29,1,FALSE)</f>
        <v>#N/A</v>
      </c>
      <c r="C2119" s="131" t="str">
        <f t="shared" ref="C2119:C2182" si="467">LEFT(E2119,4)</f>
        <v/>
      </c>
      <c r="D2119" s="132"/>
      <c r="E2119" s="132"/>
      <c r="F2119" s="55"/>
      <c r="G2119" s="132"/>
      <c r="H2119" s="132"/>
      <c r="I2119" s="132"/>
      <c r="J2119" s="132"/>
      <c r="K2119" s="132"/>
      <c r="L2119" s="133"/>
      <c r="M2119" s="134"/>
      <c r="N2119" s="132"/>
      <c r="O2119" s="132"/>
      <c r="P2119" s="134" t="str">
        <f t="shared" ref="P2119:Q2182" si="468">IF($N2119="fizinis asmuo","užpildykite","nepildyti")</f>
        <v>nepildyti</v>
      </c>
      <c r="Q2119" s="135" t="str">
        <f t="shared" si="468"/>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ref="BH2119:BH2182" si="469">IF($AF2119&gt;0,YEAR($AF2119),)</f>
        <v>0</v>
      </c>
      <c r="BI2119" s="54">
        <f t="shared" si="464"/>
        <v>0</v>
      </c>
      <c r="BJ2119" s="54">
        <f t="shared" si="463"/>
        <v>0</v>
      </c>
      <c r="BK2119" s="54">
        <f t="shared" si="465"/>
        <v>0</v>
      </c>
      <c r="BL2119" s="54">
        <f t="shared" ref="BL2119:BL2182" si="470">IF($AK2119&gt;0,$AK2119,)</f>
        <v>0</v>
      </c>
      <c r="BM2119" s="54">
        <f t="shared" ref="BM2119:BM2182" si="471">IF($AL2119&gt;0,$AL2119,)</f>
        <v>0</v>
      </c>
      <c r="BN2119" s="54" t="str">
        <f t="shared" ref="BN2119:BN2182" si="472">IF(BH2119&gt;0,"taip","ne")</f>
        <v>ne</v>
      </c>
      <c r="BO2119" s="54" t="str">
        <f t="shared" ref="BO2119:BP2182" si="473">IF(BI2119&gt;0,"taip","ne")</f>
        <v>ne</v>
      </c>
      <c r="BP2119" s="54" t="str">
        <f t="shared" si="473"/>
        <v>ne</v>
      </c>
      <c r="BQ2119" s="54" t="str">
        <f t="shared" ref="BQ2119:BQ2182" si="474">IF(BL2119&gt;0,"taip","ne")</f>
        <v>ne</v>
      </c>
      <c r="BR2119" s="54" t="str">
        <f t="shared" ref="BR2119:BR2182" si="475">IF(BM2119&gt;0,"taip","ne")</f>
        <v>ne</v>
      </c>
      <c r="BS2119" s="54" t="str">
        <f t="shared" si="466"/>
        <v>ne</v>
      </c>
    </row>
    <row r="2120" spans="2:71" x14ac:dyDescent="0.2">
      <c r="B2120" s="54" t="e">
        <f>VLOOKUP(E2120,'VPS1'!$J$10:$J$29,1,FALSE)</f>
        <v>#N/A</v>
      </c>
      <c r="C2120" s="131" t="str">
        <f t="shared" si="467"/>
        <v/>
      </c>
      <c r="D2120" s="132"/>
      <c r="E2120" s="132"/>
      <c r="F2120" s="55"/>
      <c r="G2120" s="132"/>
      <c r="H2120" s="132"/>
      <c r="I2120" s="132"/>
      <c r="J2120" s="132"/>
      <c r="K2120" s="132"/>
      <c r="L2120" s="133"/>
      <c r="M2120" s="134"/>
      <c r="N2120" s="132"/>
      <c r="O2120" s="132"/>
      <c r="P2120" s="134" t="str">
        <f t="shared" si="468"/>
        <v>nepildyti</v>
      </c>
      <c r="Q2120" s="135" t="str">
        <f t="shared" si="468"/>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69"/>
        <v>0</v>
      </c>
      <c r="BI2120" s="54">
        <f t="shared" si="464"/>
        <v>0</v>
      </c>
      <c r="BJ2120" s="54">
        <f t="shared" si="463"/>
        <v>0</v>
      </c>
      <c r="BK2120" s="54">
        <f t="shared" si="465"/>
        <v>0</v>
      </c>
      <c r="BL2120" s="54">
        <f t="shared" si="470"/>
        <v>0</v>
      </c>
      <c r="BM2120" s="54">
        <f t="shared" si="471"/>
        <v>0</v>
      </c>
      <c r="BN2120" s="54" t="str">
        <f t="shared" si="472"/>
        <v>ne</v>
      </c>
      <c r="BO2120" s="54" t="str">
        <f t="shared" si="473"/>
        <v>ne</v>
      </c>
      <c r="BP2120" s="54" t="str">
        <f t="shared" si="473"/>
        <v>ne</v>
      </c>
      <c r="BQ2120" s="54" t="str">
        <f t="shared" si="474"/>
        <v>ne</v>
      </c>
      <c r="BR2120" s="54" t="str">
        <f t="shared" si="475"/>
        <v>ne</v>
      </c>
      <c r="BS2120" s="54" t="str">
        <f t="shared" si="466"/>
        <v>ne</v>
      </c>
    </row>
    <row r="2121" spans="2:71" x14ac:dyDescent="0.2">
      <c r="B2121" s="54" t="e">
        <f>VLOOKUP(E2121,'VPS1'!$J$10:$J$29,1,FALSE)</f>
        <v>#N/A</v>
      </c>
      <c r="C2121" s="131" t="str">
        <f t="shared" si="467"/>
        <v/>
      </c>
      <c r="D2121" s="132"/>
      <c r="E2121" s="132"/>
      <c r="F2121" s="55"/>
      <c r="G2121" s="132"/>
      <c r="H2121" s="132"/>
      <c r="I2121" s="132"/>
      <c r="J2121" s="132"/>
      <c r="K2121" s="132"/>
      <c r="L2121" s="133"/>
      <c r="M2121" s="134"/>
      <c r="N2121" s="132"/>
      <c r="O2121" s="132"/>
      <c r="P2121" s="134" t="str">
        <f t="shared" si="468"/>
        <v>nepildyti</v>
      </c>
      <c r="Q2121" s="135" t="str">
        <f t="shared" si="468"/>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69"/>
        <v>0</v>
      </c>
      <c r="BI2121" s="54">
        <f t="shared" si="464"/>
        <v>0</v>
      </c>
      <c r="BJ2121" s="54">
        <f t="shared" si="463"/>
        <v>0</v>
      </c>
      <c r="BK2121" s="54">
        <f t="shared" si="465"/>
        <v>0</v>
      </c>
      <c r="BL2121" s="54">
        <f t="shared" si="470"/>
        <v>0</v>
      </c>
      <c r="BM2121" s="54">
        <f t="shared" si="471"/>
        <v>0</v>
      </c>
      <c r="BN2121" s="54" t="str">
        <f t="shared" si="472"/>
        <v>ne</v>
      </c>
      <c r="BO2121" s="54" t="str">
        <f t="shared" si="473"/>
        <v>ne</v>
      </c>
      <c r="BP2121" s="54" t="str">
        <f t="shared" si="473"/>
        <v>ne</v>
      </c>
      <c r="BQ2121" s="54" t="str">
        <f t="shared" si="474"/>
        <v>ne</v>
      </c>
      <c r="BR2121" s="54" t="str">
        <f t="shared" si="475"/>
        <v>ne</v>
      </c>
      <c r="BS2121" s="54" t="str">
        <f t="shared" si="466"/>
        <v>ne</v>
      </c>
    </row>
    <row r="2122" spans="2:71" x14ac:dyDescent="0.2">
      <c r="B2122" s="54" t="e">
        <f>VLOOKUP(E2122,'VPS1'!$J$10:$J$29,1,FALSE)</f>
        <v>#N/A</v>
      </c>
      <c r="C2122" s="131" t="str">
        <f t="shared" si="467"/>
        <v/>
      </c>
      <c r="D2122" s="132"/>
      <c r="E2122" s="132"/>
      <c r="F2122" s="55"/>
      <c r="G2122" s="132"/>
      <c r="H2122" s="132"/>
      <c r="I2122" s="132"/>
      <c r="J2122" s="132"/>
      <c r="K2122" s="132"/>
      <c r="L2122" s="133"/>
      <c r="M2122" s="134"/>
      <c r="N2122" s="132"/>
      <c r="O2122" s="132"/>
      <c r="P2122" s="134" t="str">
        <f t="shared" si="468"/>
        <v>nepildyti</v>
      </c>
      <c r="Q2122" s="135" t="str">
        <f t="shared" si="468"/>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69"/>
        <v>0</v>
      </c>
      <c r="BI2122" s="54">
        <f t="shared" si="464"/>
        <v>0</v>
      </c>
      <c r="BJ2122" s="54">
        <f t="shared" si="463"/>
        <v>0</v>
      </c>
      <c r="BK2122" s="54">
        <f t="shared" si="465"/>
        <v>0</v>
      </c>
      <c r="BL2122" s="54">
        <f t="shared" si="470"/>
        <v>0</v>
      </c>
      <c r="BM2122" s="54">
        <f t="shared" si="471"/>
        <v>0</v>
      </c>
      <c r="BN2122" s="54" t="str">
        <f t="shared" si="472"/>
        <v>ne</v>
      </c>
      <c r="BO2122" s="54" t="str">
        <f t="shared" si="473"/>
        <v>ne</v>
      </c>
      <c r="BP2122" s="54" t="str">
        <f t="shared" si="473"/>
        <v>ne</v>
      </c>
      <c r="BQ2122" s="54" t="str">
        <f t="shared" si="474"/>
        <v>ne</v>
      </c>
      <c r="BR2122" s="54" t="str">
        <f t="shared" si="475"/>
        <v>ne</v>
      </c>
      <c r="BS2122" s="54" t="str">
        <f t="shared" si="466"/>
        <v>ne</v>
      </c>
    </row>
    <row r="2123" spans="2:71" x14ac:dyDescent="0.2">
      <c r="B2123" s="54" t="e">
        <f>VLOOKUP(E2123,'VPS1'!$J$10:$J$29,1,FALSE)</f>
        <v>#N/A</v>
      </c>
      <c r="C2123" s="131" t="str">
        <f t="shared" si="467"/>
        <v/>
      </c>
      <c r="D2123" s="132"/>
      <c r="E2123" s="132"/>
      <c r="F2123" s="55"/>
      <c r="G2123" s="132"/>
      <c r="H2123" s="132"/>
      <c r="I2123" s="132"/>
      <c r="J2123" s="132"/>
      <c r="K2123" s="132"/>
      <c r="L2123" s="133"/>
      <c r="M2123" s="134"/>
      <c r="N2123" s="132"/>
      <c r="O2123" s="132"/>
      <c r="P2123" s="134" t="str">
        <f t="shared" si="468"/>
        <v>nepildyti</v>
      </c>
      <c r="Q2123" s="135" t="str">
        <f t="shared" si="468"/>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69"/>
        <v>0</v>
      </c>
      <c r="BI2123" s="54">
        <f t="shared" si="464"/>
        <v>0</v>
      </c>
      <c r="BJ2123" s="54">
        <f t="shared" si="463"/>
        <v>0</v>
      </c>
      <c r="BK2123" s="54">
        <f t="shared" si="465"/>
        <v>0</v>
      </c>
      <c r="BL2123" s="54">
        <f t="shared" si="470"/>
        <v>0</v>
      </c>
      <c r="BM2123" s="54">
        <f t="shared" si="471"/>
        <v>0</v>
      </c>
      <c r="BN2123" s="54" t="str">
        <f t="shared" si="472"/>
        <v>ne</v>
      </c>
      <c r="BO2123" s="54" t="str">
        <f t="shared" si="473"/>
        <v>ne</v>
      </c>
      <c r="BP2123" s="54" t="str">
        <f t="shared" si="473"/>
        <v>ne</v>
      </c>
      <c r="BQ2123" s="54" t="str">
        <f t="shared" si="474"/>
        <v>ne</v>
      </c>
      <c r="BR2123" s="54" t="str">
        <f t="shared" si="475"/>
        <v>ne</v>
      </c>
      <c r="BS2123" s="54" t="str">
        <f t="shared" si="466"/>
        <v>ne</v>
      </c>
    </row>
    <row r="2124" spans="2:71" x14ac:dyDescent="0.2">
      <c r="B2124" s="54" t="e">
        <f>VLOOKUP(E2124,'VPS1'!$J$10:$J$29,1,FALSE)</f>
        <v>#N/A</v>
      </c>
      <c r="C2124" s="131" t="str">
        <f t="shared" si="467"/>
        <v/>
      </c>
      <c r="D2124" s="132"/>
      <c r="E2124" s="132"/>
      <c r="F2124" s="55"/>
      <c r="G2124" s="132"/>
      <c r="H2124" s="132"/>
      <c r="I2124" s="132"/>
      <c r="J2124" s="132"/>
      <c r="K2124" s="132"/>
      <c r="L2124" s="133"/>
      <c r="M2124" s="134"/>
      <c r="N2124" s="132"/>
      <c r="O2124" s="132"/>
      <c r="P2124" s="134" t="str">
        <f t="shared" si="468"/>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si="469"/>
        <v>0</v>
      </c>
      <c r="BI2124" s="54">
        <f t="shared" si="464"/>
        <v>0</v>
      </c>
      <c r="BJ2124" s="54">
        <f t="shared" si="463"/>
        <v>0</v>
      </c>
      <c r="BK2124" s="54">
        <f t="shared" si="465"/>
        <v>0</v>
      </c>
      <c r="BL2124" s="54">
        <f t="shared" si="470"/>
        <v>0</v>
      </c>
      <c r="BM2124" s="54">
        <f t="shared" si="471"/>
        <v>0</v>
      </c>
      <c r="BN2124" s="54" t="str">
        <f t="shared" si="472"/>
        <v>ne</v>
      </c>
      <c r="BO2124" s="54" t="str">
        <f t="shared" si="473"/>
        <v>ne</v>
      </c>
      <c r="BP2124" s="54" t="str">
        <f t="shared" si="473"/>
        <v>ne</v>
      </c>
      <c r="BQ2124" s="54" t="str">
        <f t="shared" si="474"/>
        <v>ne</v>
      </c>
      <c r="BR2124" s="54" t="str">
        <f t="shared" si="475"/>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ref="BG2130:BG2193" si="476">IF($F2130&gt;0,YEAR($F2130),)</f>
        <v>0</v>
      </c>
      <c r="BH2130" s="54">
        <f t="shared" si="469"/>
        <v>0</v>
      </c>
      <c r="BI2130" s="54">
        <f t="shared" si="464"/>
        <v>0</v>
      </c>
      <c r="BJ2130" s="54">
        <f t="shared" ref="BJ2130:BJ2193" si="477">IF($AI2130&gt;0,YEAR($AI2130),)</f>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76"/>
        <v>0</v>
      </c>
      <c r="BH2131" s="54">
        <f t="shared" si="469"/>
        <v>0</v>
      </c>
      <c r="BI2131" s="54">
        <f t="shared" si="464"/>
        <v>0</v>
      </c>
      <c r="BJ2131" s="54">
        <f t="shared" si="477"/>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76"/>
        <v>0</v>
      </c>
      <c r="BH2132" s="54">
        <f t="shared" si="469"/>
        <v>0</v>
      </c>
      <c r="BI2132" s="54">
        <f t="shared" si="464"/>
        <v>0</v>
      </c>
      <c r="BJ2132" s="54">
        <f t="shared" si="477"/>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76"/>
        <v>0</v>
      </c>
      <c r="BH2133" s="54">
        <f t="shared" si="469"/>
        <v>0</v>
      </c>
      <c r="BI2133" s="54">
        <f t="shared" si="464"/>
        <v>0</v>
      </c>
      <c r="BJ2133" s="54">
        <f t="shared" si="477"/>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76"/>
        <v>0</v>
      </c>
      <c r="BH2134" s="54">
        <f t="shared" si="469"/>
        <v>0</v>
      </c>
      <c r="BI2134" s="54">
        <f t="shared" si="464"/>
        <v>0</v>
      </c>
      <c r="BJ2134" s="54">
        <f t="shared" si="477"/>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si="476"/>
        <v>0</v>
      </c>
      <c r="BH2135" s="54">
        <f t="shared" si="469"/>
        <v>0</v>
      </c>
      <c r="BI2135" s="54">
        <f t="shared" si="464"/>
        <v>0</v>
      </c>
      <c r="BJ2135" s="54">
        <f t="shared" si="477"/>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ref="BI2182:BI2245" si="478">IF($AH2182&gt;0,YEAR($AH2182),)</f>
        <v>0</v>
      </c>
      <c r="BJ2182" s="54">
        <f t="shared" si="477"/>
        <v>0</v>
      </c>
      <c r="BK2182" s="54">
        <f t="shared" ref="BK2182:BK2245" si="479">IF($AJ2182&gt;0,YEAR($AJ2182),)</f>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ref="BS2182:BS2245" si="480">IF(BK2182&gt;0,"taip","ne")</f>
        <v>ne</v>
      </c>
    </row>
    <row r="2183" spans="2:71" x14ac:dyDescent="0.2">
      <c r="B2183" s="54" t="e">
        <f>VLOOKUP(E2183,'VPS1'!$J$10:$J$29,1,FALSE)</f>
        <v>#N/A</v>
      </c>
      <c r="C2183" s="131" t="str">
        <f t="shared" ref="C2183:C2246" si="481">LEFT(E2183,4)</f>
        <v/>
      </c>
      <c r="D2183" s="132"/>
      <c r="E2183" s="132"/>
      <c r="F2183" s="55"/>
      <c r="G2183" s="132"/>
      <c r="H2183" s="132"/>
      <c r="I2183" s="132"/>
      <c r="J2183" s="132"/>
      <c r="K2183" s="132"/>
      <c r="L2183" s="133"/>
      <c r="M2183" s="134"/>
      <c r="N2183" s="132"/>
      <c r="O2183" s="132"/>
      <c r="P2183" s="134" t="str">
        <f t="shared" ref="P2183:Q2246" si="482">IF($N2183="fizinis asmuo","užpildykite","nepildyti")</f>
        <v>nepildyti</v>
      </c>
      <c r="Q2183" s="135" t="str">
        <f t="shared" si="482"/>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ref="BH2183:BH2246" si="483">IF($AF2183&gt;0,YEAR($AF2183),)</f>
        <v>0</v>
      </c>
      <c r="BI2183" s="54">
        <f t="shared" si="478"/>
        <v>0</v>
      </c>
      <c r="BJ2183" s="54">
        <f t="shared" si="477"/>
        <v>0</v>
      </c>
      <c r="BK2183" s="54">
        <f t="shared" si="479"/>
        <v>0</v>
      </c>
      <c r="BL2183" s="54">
        <f t="shared" ref="BL2183:BL2246" si="484">IF($AK2183&gt;0,$AK2183,)</f>
        <v>0</v>
      </c>
      <c r="BM2183" s="54">
        <f t="shared" ref="BM2183:BM2246" si="485">IF($AL2183&gt;0,$AL2183,)</f>
        <v>0</v>
      </c>
      <c r="BN2183" s="54" t="str">
        <f t="shared" ref="BN2183:BN2246" si="486">IF(BH2183&gt;0,"taip","ne")</f>
        <v>ne</v>
      </c>
      <c r="BO2183" s="54" t="str">
        <f t="shared" ref="BO2183:BP2246" si="487">IF(BI2183&gt;0,"taip","ne")</f>
        <v>ne</v>
      </c>
      <c r="BP2183" s="54" t="str">
        <f t="shared" si="487"/>
        <v>ne</v>
      </c>
      <c r="BQ2183" s="54" t="str">
        <f t="shared" ref="BQ2183:BQ2246" si="488">IF(BL2183&gt;0,"taip","ne")</f>
        <v>ne</v>
      </c>
      <c r="BR2183" s="54" t="str">
        <f t="shared" ref="BR2183:BR2246" si="489">IF(BM2183&gt;0,"taip","ne")</f>
        <v>ne</v>
      </c>
      <c r="BS2183" s="54" t="str">
        <f t="shared" si="480"/>
        <v>ne</v>
      </c>
    </row>
    <row r="2184" spans="2:71" x14ac:dyDescent="0.2">
      <c r="B2184" s="54" t="e">
        <f>VLOOKUP(E2184,'VPS1'!$J$10:$J$29,1,FALSE)</f>
        <v>#N/A</v>
      </c>
      <c r="C2184" s="131" t="str">
        <f t="shared" si="481"/>
        <v/>
      </c>
      <c r="D2184" s="132"/>
      <c r="E2184" s="132"/>
      <c r="F2184" s="55"/>
      <c r="G2184" s="132"/>
      <c r="H2184" s="132"/>
      <c r="I2184" s="132"/>
      <c r="J2184" s="132"/>
      <c r="K2184" s="132"/>
      <c r="L2184" s="133"/>
      <c r="M2184" s="134"/>
      <c r="N2184" s="132"/>
      <c r="O2184" s="132"/>
      <c r="P2184" s="134" t="str">
        <f t="shared" si="482"/>
        <v>nepildyti</v>
      </c>
      <c r="Q2184" s="135" t="str">
        <f t="shared" si="482"/>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83"/>
        <v>0</v>
      </c>
      <c r="BI2184" s="54">
        <f t="shared" si="478"/>
        <v>0</v>
      </c>
      <c r="BJ2184" s="54">
        <f t="shared" si="477"/>
        <v>0</v>
      </c>
      <c r="BK2184" s="54">
        <f t="shared" si="479"/>
        <v>0</v>
      </c>
      <c r="BL2184" s="54">
        <f t="shared" si="484"/>
        <v>0</v>
      </c>
      <c r="BM2184" s="54">
        <f t="shared" si="485"/>
        <v>0</v>
      </c>
      <c r="BN2184" s="54" t="str">
        <f t="shared" si="486"/>
        <v>ne</v>
      </c>
      <c r="BO2184" s="54" t="str">
        <f t="shared" si="487"/>
        <v>ne</v>
      </c>
      <c r="BP2184" s="54" t="str">
        <f t="shared" si="487"/>
        <v>ne</v>
      </c>
      <c r="BQ2184" s="54" t="str">
        <f t="shared" si="488"/>
        <v>ne</v>
      </c>
      <c r="BR2184" s="54" t="str">
        <f t="shared" si="489"/>
        <v>ne</v>
      </c>
      <c r="BS2184" s="54" t="str">
        <f t="shared" si="480"/>
        <v>ne</v>
      </c>
    </row>
    <row r="2185" spans="2:71" x14ac:dyDescent="0.2">
      <c r="B2185" s="54" t="e">
        <f>VLOOKUP(E2185,'VPS1'!$J$10:$J$29,1,FALSE)</f>
        <v>#N/A</v>
      </c>
      <c r="C2185" s="131" t="str">
        <f t="shared" si="481"/>
        <v/>
      </c>
      <c r="D2185" s="132"/>
      <c r="E2185" s="132"/>
      <c r="F2185" s="55"/>
      <c r="G2185" s="132"/>
      <c r="H2185" s="132"/>
      <c r="I2185" s="132"/>
      <c r="J2185" s="132"/>
      <c r="K2185" s="132"/>
      <c r="L2185" s="133"/>
      <c r="M2185" s="134"/>
      <c r="N2185" s="132"/>
      <c r="O2185" s="132"/>
      <c r="P2185" s="134" t="str">
        <f t="shared" si="482"/>
        <v>nepildyti</v>
      </c>
      <c r="Q2185" s="135" t="str">
        <f t="shared" si="482"/>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83"/>
        <v>0</v>
      </c>
      <c r="BI2185" s="54">
        <f t="shared" si="478"/>
        <v>0</v>
      </c>
      <c r="BJ2185" s="54">
        <f t="shared" si="477"/>
        <v>0</v>
      </c>
      <c r="BK2185" s="54">
        <f t="shared" si="479"/>
        <v>0</v>
      </c>
      <c r="BL2185" s="54">
        <f t="shared" si="484"/>
        <v>0</v>
      </c>
      <c r="BM2185" s="54">
        <f t="shared" si="485"/>
        <v>0</v>
      </c>
      <c r="BN2185" s="54" t="str">
        <f t="shared" si="486"/>
        <v>ne</v>
      </c>
      <c r="BO2185" s="54" t="str">
        <f t="shared" si="487"/>
        <v>ne</v>
      </c>
      <c r="BP2185" s="54" t="str">
        <f t="shared" si="487"/>
        <v>ne</v>
      </c>
      <c r="BQ2185" s="54" t="str">
        <f t="shared" si="488"/>
        <v>ne</v>
      </c>
      <c r="BR2185" s="54" t="str">
        <f t="shared" si="489"/>
        <v>ne</v>
      </c>
      <c r="BS2185" s="54" t="str">
        <f t="shared" si="480"/>
        <v>ne</v>
      </c>
    </row>
    <row r="2186" spans="2:71" x14ac:dyDescent="0.2">
      <c r="B2186" s="54" t="e">
        <f>VLOOKUP(E2186,'VPS1'!$J$10:$J$29,1,FALSE)</f>
        <v>#N/A</v>
      </c>
      <c r="C2186" s="131" t="str">
        <f t="shared" si="481"/>
        <v/>
      </c>
      <c r="D2186" s="132"/>
      <c r="E2186" s="132"/>
      <c r="F2186" s="55"/>
      <c r="G2186" s="132"/>
      <c r="H2186" s="132"/>
      <c r="I2186" s="132"/>
      <c r="J2186" s="132"/>
      <c r="K2186" s="132"/>
      <c r="L2186" s="133"/>
      <c r="M2186" s="134"/>
      <c r="N2186" s="132"/>
      <c r="O2186" s="132"/>
      <c r="P2186" s="134" t="str">
        <f t="shared" si="482"/>
        <v>nepildyti</v>
      </c>
      <c r="Q2186" s="135" t="str">
        <f t="shared" si="482"/>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83"/>
        <v>0</v>
      </c>
      <c r="BI2186" s="54">
        <f t="shared" si="478"/>
        <v>0</v>
      </c>
      <c r="BJ2186" s="54">
        <f t="shared" si="477"/>
        <v>0</v>
      </c>
      <c r="BK2186" s="54">
        <f t="shared" si="479"/>
        <v>0</v>
      </c>
      <c r="BL2186" s="54">
        <f t="shared" si="484"/>
        <v>0</v>
      </c>
      <c r="BM2186" s="54">
        <f t="shared" si="485"/>
        <v>0</v>
      </c>
      <c r="BN2186" s="54" t="str">
        <f t="shared" si="486"/>
        <v>ne</v>
      </c>
      <c r="BO2186" s="54" t="str">
        <f t="shared" si="487"/>
        <v>ne</v>
      </c>
      <c r="BP2186" s="54" t="str">
        <f t="shared" si="487"/>
        <v>ne</v>
      </c>
      <c r="BQ2186" s="54" t="str">
        <f t="shared" si="488"/>
        <v>ne</v>
      </c>
      <c r="BR2186" s="54" t="str">
        <f t="shared" si="489"/>
        <v>ne</v>
      </c>
      <c r="BS2186" s="54" t="str">
        <f t="shared" si="480"/>
        <v>ne</v>
      </c>
    </row>
    <row r="2187" spans="2:71" x14ac:dyDescent="0.2">
      <c r="B2187" s="54" t="e">
        <f>VLOOKUP(E2187,'VPS1'!$J$10:$J$29,1,FALSE)</f>
        <v>#N/A</v>
      </c>
      <c r="C2187" s="131" t="str">
        <f t="shared" si="481"/>
        <v/>
      </c>
      <c r="D2187" s="132"/>
      <c r="E2187" s="132"/>
      <c r="F2187" s="55"/>
      <c r="G2187" s="132"/>
      <c r="H2187" s="132"/>
      <c r="I2187" s="132"/>
      <c r="J2187" s="132"/>
      <c r="K2187" s="132"/>
      <c r="L2187" s="133"/>
      <c r="M2187" s="134"/>
      <c r="N2187" s="132"/>
      <c r="O2187" s="132"/>
      <c r="P2187" s="134" t="str">
        <f t="shared" si="482"/>
        <v>nepildyti</v>
      </c>
      <c r="Q2187" s="135" t="str">
        <f t="shared" si="482"/>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83"/>
        <v>0</v>
      </c>
      <c r="BI2187" s="54">
        <f t="shared" si="478"/>
        <v>0</v>
      </c>
      <c r="BJ2187" s="54">
        <f t="shared" si="477"/>
        <v>0</v>
      </c>
      <c r="BK2187" s="54">
        <f t="shared" si="479"/>
        <v>0</v>
      </c>
      <c r="BL2187" s="54">
        <f t="shared" si="484"/>
        <v>0</v>
      </c>
      <c r="BM2187" s="54">
        <f t="shared" si="485"/>
        <v>0</v>
      </c>
      <c r="BN2187" s="54" t="str">
        <f t="shared" si="486"/>
        <v>ne</v>
      </c>
      <c r="BO2187" s="54" t="str">
        <f t="shared" si="487"/>
        <v>ne</v>
      </c>
      <c r="BP2187" s="54" t="str">
        <f t="shared" si="487"/>
        <v>ne</v>
      </c>
      <c r="BQ2187" s="54" t="str">
        <f t="shared" si="488"/>
        <v>ne</v>
      </c>
      <c r="BR2187" s="54" t="str">
        <f t="shared" si="489"/>
        <v>ne</v>
      </c>
      <c r="BS2187" s="54" t="str">
        <f t="shared" si="480"/>
        <v>ne</v>
      </c>
    </row>
    <row r="2188" spans="2:71" x14ac:dyDescent="0.2">
      <c r="B2188" s="54" t="e">
        <f>VLOOKUP(E2188,'VPS1'!$J$10:$J$29,1,FALSE)</f>
        <v>#N/A</v>
      </c>
      <c r="C2188" s="131" t="str">
        <f t="shared" si="481"/>
        <v/>
      </c>
      <c r="D2188" s="132"/>
      <c r="E2188" s="132"/>
      <c r="F2188" s="55"/>
      <c r="G2188" s="132"/>
      <c r="H2188" s="132"/>
      <c r="I2188" s="132"/>
      <c r="J2188" s="132"/>
      <c r="K2188" s="132"/>
      <c r="L2188" s="133"/>
      <c r="M2188" s="134"/>
      <c r="N2188" s="132"/>
      <c r="O2188" s="132"/>
      <c r="P2188" s="134" t="str">
        <f t="shared" si="482"/>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si="483"/>
        <v>0</v>
      </c>
      <c r="BI2188" s="54">
        <f t="shared" si="478"/>
        <v>0</v>
      </c>
      <c r="BJ2188" s="54">
        <f t="shared" si="477"/>
        <v>0</v>
      </c>
      <c r="BK2188" s="54">
        <f t="shared" si="479"/>
        <v>0</v>
      </c>
      <c r="BL2188" s="54">
        <f t="shared" si="484"/>
        <v>0</v>
      </c>
      <c r="BM2188" s="54">
        <f t="shared" si="485"/>
        <v>0</v>
      </c>
      <c r="BN2188" s="54" t="str">
        <f t="shared" si="486"/>
        <v>ne</v>
      </c>
      <c r="BO2188" s="54" t="str">
        <f t="shared" si="487"/>
        <v>ne</v>
      </c>
      <c r="BP2188" s="54" t="str">
        <f t="shared" si="487"/>
        <v>ne</v>
      </c>
      <c r="BQ2188" s="54" t="str">
        <f t="shared" si="488"/>
        <v>ne</v>
      </c>
      <c r="BR2188" s="54" t="str">
        <f t="shared" si="489"/>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ref="BG2194:BG2257" si="490">IF($F2194&gt;0,YEAR($F2194),)</f>
        <v>0</v>
      </c>
      <c r="BH2194" s="54">
        <f t="shared" si="483"/>
        <v>0</v>
      </c>
      <c r="BI2194" s="54">
        <f t="shared" si="478"/>
        <v>0</v>
      </c>
      <c r="BJ2194" s="54">
        <f t="shared" ref="BJ2194:BJ2257" si="491">IF($AI2194&gt;0,YEAR($AI2194),)</f>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90"/>
        <v>0</v>
      </c>
      <c r="BH2195" s="54">
        <f t="shared" si="483"/>
        <v>0</v>
      </c>
      <c r="BI2195" s="54">
        <f t="shared" si="478"/>
        <v>0</v>
      </c>
      <c r="BJ2195" s="54">
        <f t="shared" si="491"/>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90"/>
        <v>0</v>
      </c>
      <c r="BH2196" s="54">
        <f t="shared" si="483"/>
        <v>0</v>
      </c>
      <c r="BI2196" s="54">
        <f t="shared" si="478"/>
        <v>0</v>
      </c>
      <c r="BJ2196" s="54">
        <f t="shared" si="491"/>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90"/>
        <v>0</v>
      </c>
      <c r="BH2197" s="54">
        <f t="shared" si="483"/>
        <v>0</v>
      </c>
      <c r="BI2197" s="54">
        <f t="shared" si="478"/>
        <v>0</v>
      </c>
      <c r="BJ2197" s="54">
        <f t="shared" si="491"/>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90"/>
        <v>0</v>
      </c>
      <c r="BH2198" s="54">
        <f t="shared" si="483"/>
        <v>0</v>
      </c>
      <c r="BI2198" s="54">
        <f t="shared" si="478"/>
        <v>0</v>
      </c>
      <c r="BJ2198" s="54">
        <f t="shared" si="491"/>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si="490"/>
        <v>0</v>
      </c>
      <c r="BH2199" s="54">
        <f t="shared" si="483"/>
        <v>0</v>
      </c>
      <c r="BI2199" s="54">
        <f t="shared" si="478"/>
        <v>0</v>
      </c>
      <c r="BJ2199" s="54">
        <f t="shared" si="491"/>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ref="BI2246:BI2309" si="492">IF($AH2246&gt;0,YEAR($AH2246),)</f>
        <v>0</v>
      </c>
      <c r="BJ2246" s="54">
        <f t="shared" si="491"/>
        <v>0</v>
      </c>
      <c r="BK2246" s="54">
        <f t="shared" ref="BK2246:BK2309" si="493">IF($AJ2246&gt;0,YEAR($AJ2246),)</f>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ref="BS2246:BS2309" si="494">IF(BK2246&gt;0,"taip","ne")</f>
        <v>ne</v>
      </c>
    </row>
    <row r="2247" spans="2:71" x14ac:dyDescent="0.2">
      <c r="B2247" s="54" t="e">
        <f>VLOOKUP(E2247,'VPS1'!$J$10:$J$29,1,FALSE)</f>
        <v>#N/A</v>
      </c>
      <c r="C2247" s="131" t="str">
        <f t="shared" ref="C2247:C2310" si="495">LEFT(E2247,4)</f>
        <v/>
      </c>
      <c r="D2247" s="132"/>
      <c r="E2247" s="132"/>
      <c r="F2247" s="55"/>
      <c r="G2247" s="132"/>
      <c r="H2247" s="132"/>
      <c r="I2247" s="132"/>
      <c r="J2247" s="132"/>
      <c r="K2247" s="132"/>
      <c r="L2247" s="133"/>
      <c r="M2247" s="134"/>
      <c r="N2247" s="132"/>
      <c r="O2247" s="132"/>
      <c r="P2247" s="134" t="str">
        <f t="shared" ref="P2247:Q2310" si="496">IF($N2247="fizinis asmuo","užpildykite","nepildyti")</f>
        <v>nepildyti</v>
      </c>
      <c r="Q2247" s="135" t="str">
        <f t="shared" si="496"/>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ref="BH2247:BH2310" si="497">IF($AF2247&gt;0,YEAR($AF2247),)</f>
        <v>0</v>
      </c>
      <c r="BI2247" s="54">
        <f t="shared" si="492"/>
        <v>0</v>
      </c>
      <c r="BJ2247" s="54">
        <f t="shared" si="491"/>
        <v>0</v>
      </c>
      <c r="BK2247" s="54">
        <f t="shared" si="493"/>
        <v>0</v>
      </c>
      <c r="BL2247" s="54">
        <f t="shared" ref="BL2247:BL2310" si="498">IF($AK2247&gt;0,$AK2247,)</f>
        <v>0</v>
      </c>
      <c r="BM2247" s="54">
        <f t="shared" ref="BM2247:BM2310" si="499">IF($AL2247&gt;0,$AL2247,)</f>
        <v>0</v>
      </c>
      <c r="BN2247" s="54" t="str">
        <f t="shared" ref="BN2247:BN2310" si="500">IF(BH2247&gt;0,"taip","ne")</f>
        <v>ne</v>
      </c>
      <c r="BO2247" s="54" t="str">
        <f t="shared" ref="BO2247:BP2310" si="501">IF(BI2247&gt;0,"taip","ne")</f>
        <v>ne</v>
      </c>
      <c r="BP2247" s="54" t="str">
        <f t="shared" si="501"/>
        <v>ne</v>
      </c>
      <c r="BQ2247" s="54" t="str">
        <f t="shared" ref="BQ2247:BQ2310" si="502">IF(BL2247&gt;0,"taip","ne")</f>
        <v>ne</v>
      </c>
      <c r="BR2247" s="54" t="str">
        <f t="shared" ref="BR2247:BR2310" si="503">IF(BM2247&gt;0,"taip","ne")</f>
        <v>ne</v>
      </c>
      <c r="BS2247" s="54" t="str">
        <f t="shared" si="494"/>
        <v>ne</v>
      </c>
    </row>
    <row r="2248" spans="2:71" x14ac:dyDescent="0.2">
      <c r="B2248" s="54" t="e">
        <f>VLOOKUP(E2248,'VPS1'!$J$10:$J$29,1,FALSE)</f>
        <v>#N/A</v>
      </c>
      <c r="C2248" s="131" t="str">
        <f t="shared" si="495"/>
        <v/>
      </c>
      <c r="D2248" s="132"/>
      <c r="E2248" s="132"/>
      <c r="F2248" s="55"/>
      <c r="G2248" s="132"/>
      <c r="H2248" s="132"/>
      <c r="I2248" s="132"/>
      <c r="J2248" s="132"/>
      <c r="K2248" s="132"/>
      <c r="L2248" s="133"/>
      <c r="M2248" s="134"/>
      <c r="N2248" s="132"/>
      <c r="O2248" s="132"/>
      <c r="P2248" s="134" t="str">
        <f t="shared" si="496"/>
        <v>nepildyti</v>
      </c>
      <c r="Q2248" s="135" t="str">
        <f t="shared" si="496"/>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97"/>
        <v>0</v>
      </c>
      <c r="BI2248" s="54">
        <f t="shared" si="492"/>
        <v>0</v>
      </c>
      <c r="BJ2248" s="54">
        <f t="shared" si="491"/>
        <v>0</v>
      </c>
      <c r="BK2248" s="54">
        <f t="shared" si="493"/>
        <v>0</v>
      </c>
      <c r="BL2248" s="54">
        <f t="shared" si="498"/>
        <v>0</v>
      </c>
      <c r="BM2248" s="54">
        <f t="shared" si="499"/>
        <v>0</v>
      </c>
      <c r="BN2248" s="54" t="str">
        <f t="shared" si="500"/>
        <v>ne</v>
      </c>
      <c r="BO2248" s="54" t="str">
        <f t="shared" si="501"/>
        <v>ne</v>
      </c>
      <c r="BP2248" s="54" t="str">
        <f t="shared" si="501"/>
        <v>ne</v>
      </c>
      <c r="BQ2248" s="54" t="str">
        <f t="shared" si="502"/>
        <v>ne</v>
      </c>
      <c r="BR2248" s="54" t="str">
        <f t="shared" si="503"/>
        <v>ne</v>
      </c>
      <c r="BS2248" s="54" t="str">
        <f t="shared" si="494"/>
        <v>ne</v>
      </c>
    </row>
    <row r="2249" spans="2:71" x14ac:dyDescent="0.2">
      <c r="B2249" s="54" t="e">
        <f>VLOOKUP(E2249,'VPS1'!$J$10:$J$29,1,FALSE)</f>
        <v>#N/A</v>
      </c>
      <c r="C2249" s="131" t="str">
        <f t="shared" si="495"/>
        <v/>
      </c>
      <c r="D2249" s="132"/>
      <c r="E2249" s="132"/>
      <c r="F2249" s="55"/>
      <c r="G2249" s="132"/>
      <c r="H2249" s="132"/>
      <c r="I2249" s="132"/>
      <c r="J2249" s="132"/>
      <c r="K2249" s="132"/>
      <c r="L2249" s="133"/>
      <c r="M2249" s="134"/>
      <c r="N2249" s="132"/>
      <c r="O2249" s="132"/>
      <c r="P2249" s="134" t="str">
        <f t="shared" si="496"/>
        <v>nepildyti</v>
      </c>
      <c r="Q2249" s="135" t="str">
        <f t="shared" si="496"/>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97"/>
        <v>0</v>
      </c>
      <c r="BI2249" s="54">
        <f t="shared" si="492"/>
        <v>0</v>
      </c>
      <c r="BJ2249" s="54">
        <f t="shared" si="491"/>
        <v>0</v>
      </c>
      <c r="BK2249" s="54">
        <f t="shared" si="493"/>
        <v>0</v>
      </c>
      <c r="BL2249" s="54">
        <f t="shared" si="498"/>
        <v>0</v>
      </c>
      <c r="BM2249" s="54">
        <f t="shared" si="499"/>
        <v>0</v>
      </c>
      <c r="BN2249" s="54" t="str">
        <f t="shared" si="500"/>
        <v>ne</v>
      </c>
      <c r="BO2249" s="54" t="str">
        <f t="shared" si="501"/>
        <v>ne</v>
      </c>
      <c r="BP2249" s="54" t="str">
        <f t="shared" si="501"/>
        <v>ne</v>
      </c>
      <c r="BQ2249" s="54" t="str">
        <f t="shared" si="502"/>
        <v>ne</v>
      </c>
      <c r="BR2249" s="54" t="str">
        <f t="shared" si="503"/>
        <v>ne</v>
      </c>
      <c r="BS2249" s="54" t="str">
        <f t="shared" si="494"/>
        <v>ne</v>
      </c>
    </row>
    <row r="2250" spans="2:71" x14ac:dyDescent="0.2">
      <c r="B2250" s="54" t="e">
        <f>VLOOKUP(E2250,'VPS1'!$J$10:$J$29,1,FALSE)</f>
        <v>#N/A</v>
      </c>
      <c r="C2250" s="131" t="str">
        <f t="shared" si="495"/>
        <v/>
      </c>
      <c r="D2250" s="132"/>
      <c r="E2250" s="132"/>
      <c r="F2250" s="55"/>
      <c r="G2250" s="132"/>
      <c r="H2250" s="132"/>
      <c r="I2250" s="132"/>
      <c r="J2250" s="132"/>
      <c r="K2250" s="132"/>
      <c r="L2250" s="133"/>
      <c r="M2250" s="134"/>
      <c r="N2250" s="132"/>
      <c r="O2250" s="132"/>
      <c r="P2250" s="134" t="str">
        <f t="shared" si="496"/>
        <v>nepildyti</v>
      </c>
      <c r="Q2250" s="135" t="str">
        <f t="shared" si="496"/>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97"/>
        <v>0</v>
      </c>
      <c r="BI2250" s="54">
        <f t="shared" si="492"/>
        <v>0</v>
      </c>
      <c r="BJ2250" s="54">
        <f t="shared" si="491"/>
        <v>0</v>
      </c>
      <c r="BK2250" s="54">
        <f t="shared" si="493"/>
        <v>0</v>
      </c>
      <c r="BL2250" s="54">
        <f t="shared" si="498"/>
        <v>0</v>
      </c>
      <c r="BM2250" s="54">
        <f t="shared" si="499"/>
        <v>0</v>
      </c>
      <c r="BN2250" s="54" t="str">
        <f t="shared" si="500"/>
        <v>ne</v>
      </c>
      <c r="BO2250" s="54" t="str">
        <f t="shared" si="501"/>
        <v>ne</v>
      </c>
      <c r="BP2250" s="54" t="str">
        <f t="shared" si="501"/>
        <v>ne</v>
      </c>
      <c r="BQ2250" s="54" t="str">
        <f t="shared" si="502"/>
        <v>ne</v>
      </c>
      <c r="BR2250" s="54" t="str">
        <f t="shared" si="503"/>
        <v>ne</v>
      </c>
      <c r="BS2250" s="54" t="str">
        <f t="shared" si="494"/>
        <v>ne</v>
      </c>
    </row>
    <row r="2251" spans="2:71" x14ac:dyDescent="0.2">
      <c r="B2251" s="54" t="e">
        <f>VLOOKUP(E2251,'VPS1'!$J$10:$J$29,1,FALSE)</f>
        <v>#N/A</v>
      </c>
      <c r="C2251" s="131" t="str">
        <f t="shared" si="495"/>
        <v/>
      </c>
      <c r="D2251" s="132"/>
      <c r="E2251" s="132"/>
      <c r="F2251" s="55"/>
      <c r="G2251" s="132"/>
      <c r="H2251" s="132"/>
      <c r="I2251" s="132"/>
      <c r="J2251" s="132"/>
      <c r="K2251" s="132"/>
      <c r="L2251" s="133"/>
      <c r="M2251" s="134"/>
      <c r="N2251" s="132"/>
      <c r="O2251" s="132"/>
      <c r="P2251" s="134" t="str">
        <f t="shared" si="496"/>
        <v>nepildyti</v>
      </c>
      <c r="Q2251" s="135" t="str">
        <f t="shared" si="496"/>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97"/>
        <v>0</v>
      </c>
      <c r="BI2251" s="54">
        <f t="shared" si="492"/>
        <v>0</v>
      </c>
      <c r="BJ2251" s="54">
        <f t="shared" si="491"/>
        <v>0</v>
      </c>
      <c r="BK2251" s="54">
        <f t="shared" si="493"/>
        <v>0</v>
      </c>
      <c r="BL2251" s="54">
        <f t="shared" si="498"/>
        <v>0</v>
      </c>
      <c r="BM2251" s="54">
        <f t="shared" si="499"/>
        <v>0</v>
      </c>
      <c r="BN2251" s="54" t="str">
        <f t="shared" si="500"/>
        <v>ne</v>
      </c>
      <c r="BO2251" s="54" t="str">
        <f t="shared" si="501"/>
        <v>ne</v>
      </c>
      <c r="BP2251" s="54" t="str">
        <f t="shared" si="501"/>
        <v>ne</v>
      </c>
      <c r="BQ2251" s="54" t="str">
        <f t="shared" si="502"/>
        <v>ne</v>
      </c>
      <c r="BR2251" s="54" t="str">
        <f t="shared" si="503"/>
        <v>ne</v>
      </c>
      <c r="BS2251" s="54" t="str">
        <f t="shared" si="494"/>
        <v>ne</v>
      </c>
    </row>
    <row r="2252" spans="2:71" x14ac:dyDescent="0.2">
      <c r="B2252" s="54" t="e">
        <f>VLOOKUP(E2252,'VPS1'!$J$10:$J$29,1,FALSE)</f>
        <v>#N/A</v>
      </c>
      <c r="C2252" s="131" t="str">
        <f t="shared" si="495"/>
        <v/>
      </c>
      <c r="D2252" s="132"/>
      <c r="E2252" s="132"/>
      <c r="F2252" s="55"/>
      <c r="G2252" s="132"/>
      <c r="H2252" s="132"/>
      <c r="I2252" s="132"/>
      <c r="J2252" s="132"/>
      <c r="K2252" s="132"/>
      <c r="L2252" s="133"/>
      <c r="M2252" s="134"/>
      <c r="N2252" s="132"/>
      <c r="O2252" s="132"/>
      <c r="P2252" s="134" t="str">
        <f t="shared" si="496"/>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si="497"/>
        <v>0</v>
      </c>
      <c r="BI2252" s="54">
        <f t="shared" si="492"/>
        <v>0</v>
      </c>
      <c r="BJ2252" s="54">
        <f t="shared" si="491"/>
        <v>0</v>
      </c>
      <c r="BK2252" s="54">
        <f t="shared" si="493"/>
        <v>0</v>
      </c>
      <c r="BL2252" s="54">
        <f t="shared" si="498"/>
        <v>0</v>
      </c>
      <c r="BM2252" s="54">
        <f t="shared" si="499"/>
        <v>0</v>
      </c>
      <c r="BN2252" s="54" t="str">
        <f t="shared" si="500"/>
        <v>ne</v>
      </c>
      <c r="BO2252" s="54" t="str">
        <f t="shared" si="501"/>
        <v>ne</v>
      </c>
      <c r="BP2252" s="54" t="str">
        <f t="shared" si="501"/>
        <v>ne</v>
      </c>
      <c r="BQ2252" s="54" t="str">
        <f t="shared" si="502"/>
        <v>ne</v>
      </c>
      <c r="BR2252" s="54" t="str">
        <f t="shared" si="503"/>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ref="BG2258:BG2321" si="504">IF($F2258&gt;0,YEAR($F2258),)</f>
        <v>0</v>
      </c>
      <c r="BH2258" s="54">
        <f t="shared" si="497"/>
        <v>0</v>
      </c>
      <c r="BI2258" s="54">
        <f t="shared" si="492"/>
        <v>0</v>
      </c>
      <c r="BJ2258" s="54">
        <f t="shared" ref="BJ2258:BJ2321" si="505">IF($AI2258&gt;0,YEAR($AI2258),)</f>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504"/>
        <v>0</v>
      </c>
      <c r="BH2259" s="54">
        <f t="shared" si="497"/>
        <v>0</v>
      </c>
      <c r="BI2259" s="54">
        <f t="shared" si="492"/>
        <v>0</v>
      </c>
      <c r="BJ2259" s="54">
        <f t="shared" si="505"/>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504"/>
        <v>0</v>
      </c>
      <c r="BH2260" s="54">
        <f t="shared" si="497"/>
        <v>0</v>
      </c>
      <c r="BI2260" s="54">
        <f t="shared" si="492"/>
        <v>0</v>
      </c>
      <c r="BJ2260" s="54">
        <f t="shared" si="505"/>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504"/>
        <v>0</v>
      </c>
      <c r="BH2261" s="54">
        <f t="shared" si="497"/>
        <v>0</v>
      </c>
      <c r="BI2261" s="54">
        <f t="shared" si="492"/>
        <v>0</v>
      </c>
      <c r="BJ2261" s="54">
        <f t="shared" si="505"/>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504"/>
        <v>0</v>
      </c>
      <c r="BH2262" s="54">
        <f t="shared" si="497"/>
        <v>0</v>
      </c>
      <c r="BI2262" s="54">
        <f t="shared" si="492"/>
        <v>0</v>
      </c>
      <c r="BJ2262" s="54">
        <f t="shared" si="505"/>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si="504"/>
        <v>0</v>
      </c>
      <c r="BH2263" s="54">
        <f t="shared" si="497"/>
        <v>0</v>
      </c>
      <c r="BI2263" s="54">
        <f t="shared" si="492"/>
        <v>0</v>
      </c>
      <c r="BJ2263" s="54">
        <f t="shared" si="505"/>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ref="BI2310:BI2373" si="506">IF($AH2310&gt;0,YEAR($AH2310),)</f>
        <v>0</v>
      </c>
      <c r="BJ2310" s="54">
        <f t="shared" si="505"/>
        <v>0</v>
      </c>
      <c r="BK2310" s="54">
        <f t="shared" ref="BK2310:BK2373" si="507">IF($AJ2310&gt;0,YEAR($AJ2310),)</f>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ref="BS2310:BS2373" si="508">IF(BK2310&gt;0,"taip","ne")</f>
        <v>ne</v>
      </c>
    </row>
    <row r="2311" spans="2:71" x14ac:dyDescent="0.2">
      <c r="B2311" s="54" t="e">
        <f>VLOOKUP(E2311,'VPS1'!$J$10:$J$29,1,FALSE)</f>
        <v>#N/A</v>
      </c>
      <c r="C2311" s="131" t="str">
        <f t="shared" ref="C2311:C2374" si="509">LEFT(E2311,4)</f>
        <v/>
      </c>
      <c r="D2311" s="132"/>
      <c r="E2311" s="132"/>
      <c r="F2311" s="55"/>
      <c r="G2311" s="132"/>
      <c r="H2311" s="132"/>
      <c r="I2311" s="132"/>
      <c r="J2311" s="132"/>
      <c r="K2311" s="132"/>
      <c r="L2311" s="133"/>
      <c r="M2311" s="134"/>
      <c r="N2311" s="132"/>
      <c r="O2311" s="132"/>
      <c r="P2311" s="134" t="str">
        <f t="shared" ref="P2311:Q2374" si="510">IF($N2311="fizinis asmuo","užpildykite","nepildyti")</f>
        <v>nepildyti</v>
      </c>
      <c r="Q2311" s="135" t="str">
        <f t="shared" si="510"/>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ref="BH2311:BH2374" si="511">IF($AF2311&gt;0,YEAR($AF2311),)</f>
        <v>0</v>
      </c>
      <c r="BI2311" s="54">
        <f t="shared" si="506"/>
        <v>0</v>
      </c>
      <c r="BJ2311" s="54">
        <f t="shared" si="505"/>
        <v>0</v>
      </c>
      <c r="BK2311" s="54">
        <f t="shared" si="507"/>
        <v>0</v>
      </c>
      <c r="BL2311" s="54">
        <f t="shared" ref="BL2311:BL2374" si="512">IF($AK2311&gt;0,$AK2311,)</f>
        <v>0</v>
      </c>
      <c r="BM2311" s="54">
        <f t="shared" ref="BM2311:BM2374" si="513">IF($AL2311&gt;0,$AL2311,)</f>
        <v>0</v>
      </c>
      <c r="BN2311" s="54" t="str">
        <f t="shared" ref="BN2311:BN2374" si="514">IF(BH2311&gt;0,"taip","ne")</f>
        <v>ne</v>
      </c>
      <c r="BO2311" s="54" t="str">
        <f t="shared" ref="BO2311:BP2374" si="515">IF(BI2311&gt;0,"taip","ne")</f>
        <v>ne</v>
      </c>
      <c r="BP2311" s="54" t="str">
        <f t="shared" si="515"/>
        <v>ne</v>
      </c>
      <c r="BQ2311" s="54" t="str">
        <f t="shared" ref="BQ2311:BQ2374" si="516">IF(BL2311&gt;0,"taip","ne")</f>
        <v>ne</v>
      </c>
      <c r="BR2311" s="54" t="str">
        <f t="shared" ref="BR2311:BR2374" si="517">IF(BM2311&gt;0,"taip","ne")</f>
        <v>ne</v>
      </c>
      <c r="BS2311" s="54" t="str">
        <f t="shared" si="508"/>
        <v>ne</v>
      </c>
    </row>
    <row r="2312" spans="2:71" x14ac:dyDescent="0.2">
      <c r="B2312" s="54" t="e">
        <f>VLOOKUP(E2312,'VPS1'!$J$10:$J$29,1,FALSE)</f>
        <v>#N/A</v>
      </c>
      <c r="C2312" s="131" t="str">
        <f t="shared" si="509"/>
        <v/>
      </c>
      <c r="D2312" s="132"/>
      <c r="E2312" s="132"/>
      <c r="F2312" s="55"/>
      <c r="G2312" s="132"/>
      <c r="H2312" s="132"/>
      <c r="I2312" s="132"/>
      <c r="J2312" s="132"/>
      <c r="K2312" s="132"/>
      <c r="L2312" s="133"/>
      <c r="M2312" s="134"/>
      <c r="N2312" s="132"/>
      <c r="O2312" s="132"/>
      <c r="P2312" s="134" t="str">
        <f t="shared" si="510"/>
        <v>nepildyti</v>
      </c>
      <c r="Q2312" s="135" t="str">
        <f t="shared" si="510"/>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511"/>
        <v>0</v>
      </c>
      <c r="BI2312" s="54">
        <f t="shared" si="506"/>
        <v>0</v>
      </c>
      <c r="BJ2312" s="54">
        <f t="shared" si="505"/>
        <v>0</v>
      </c>
      <c r="BK2312" s="54">
        <f t="shared" si="507"/>
        <v>0</v>
      </c>
      <c r="BL2312" s="54">
        <f t="shared" si="512"/>
        <v>0</v>
      </c>
      <c r="BM2312" s="54">
        <f t="shared" si="513"/>
        <v>0</v>
      </c>
      <c r="BN2312" s="54" t="str">
        <f t="shared" si="514"/>
        <v>ne</v>
      </c>
      <c r="BO2312" s="54" t="str">
        <f t="shared" si="515"/>
        <v>ne</v>
      </c>
      <c r="BP2312" s="54" t="str">
        <f t="shared" si="515"/>
        <v>ne</v>
      </c>
      <c r="BQ2312" s="54" t="str">
        <f t="shared" si="516"/>
        <v>ne</v>
      </c>
      <c r="BR2312" s="54" t="str">
        <f t="shared" si="517"/>
        <v>ne</v>
      </c>
      <c r="BS2312" s="54" t="str">
        <f t="shared" si="508"/>
        <v>ne</v>
      </c>
    </row>
    <row r="2313" spans="2:71" x14ac:dyDescent="0.2">
      <c r="B2313" s="54" t="e">
        <f>VLOOKUP(E2313,'VPS1'!$J$10:$J$29,1,FALSE)</f>
        <v>#N/A</v>
      </c>
      <c r="C2313" s="131" t="str">
        <f t="shared" si="509"/>
        <v/>
      </c>
      <c r="D2313" s="132"/>
      <c r="E2313" s="132"/>
      <c r="F2313" s="55"/>
      <c r="G2313" s="132"/>
      <c r="H2313" s="132"/>
      <c r="I2313" s="132"/>
      <c r="J2313" s="132"/>
      <c r="K2313" s="132"/>
      <c r="L2313" s="133"/>
      <c r="M2313" s="134"/>
      <c r="N2313" s="132"/>
      <c r="O2313" s="132"/>
      <c r="P2313" s="134" t="str">
        <f t="shared" si="510"/>
        <v>nepildyti</v>
      </c>
      <c r="Q2313" s="135" t="str">
        <f t="shared" si="510"/>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511"/>
        <v>0</v>
      </c>
      <c r="BI2313" s="54">
        <f t="shared" si="506"/>
        <v>0</v>
      </c>
      <c r="BJ2313" s="54">
        <f t="shared" si="505"/>
        <v>0</v>
      </c>
      <c r="BK2313" s="54">
        <f t="shared" si="507"/>
        <v>0</v>
      </c>
      <c r="BL2313" s="54">
        <f t="shared" si="512"/>
        <v>0</v>
      </c>
      <c r="BM2313" s="54">
        <f t="shared" si="513"/>
        <v>0</v>
      </c>
      <c r="BN2313" s="54" t="str">
        <f t="shared" si="514"/>
        <v>ne</v>
      </c>
      <c r="BO2313" s="54" t="str">
        <f t="shared" si="515"/>
        <v>ne</v>
      </c>
      <c r="BP2313" s="54" t="str">
        <f t="shared" si="515"/>
        <v>ne</v>
      </c>
      <c r="BQ2313" s="54" t="str">
        <f t="shared" si="516"/>
        <v>ne</v>
      </c>
      <c r="BR2313" s="54" t="str">
        <f t="shared" si="517"/>
        <v>ne</v>
      </c>
      <c r="BS2313" s="54" t="str">
        <f t="shared" si="508"/>
        <v>ne</v>
      </c>
    </row>
    <row r="2314" spans="2:71" x14ac:dyDescent="0.2">
      <c r="B2314" s="54" t="e">
        <f>VLOOKUP(E2314,'VPS1'!$J$10:$J$29,1,FALSE)</f>
        <v>#N/A</v>
      </c>
      <c r="C2314" s="131" t="str">
        <f t="shared" si="509"/>
        <v/>
      </c>
      <c r="D2314" s="132"/>
      <c r="E2314" s="132"/>
      <c r="F2314" s="55"/>
      <c r="G2314" s="132"/>
      <c r="H2314" s="132"/>
      <c r="I2314" s="132"/>
      <c r="J2314" s="132"/>
      <c r="K2314" s="132"/>
      <c r="L2314" s="133"/>
      <c r="M2314" s="134"/>
      <c r="N2314" s="132"/>
      <c r="O2314" s="132"/>
      <c r="P2314" s="134" t="str">
        <f t="shared" si="510"/>
        <v>nepildyti</v>
      </c>
      <c r="Q2314" s="135" t="str">
        <f t="shared" si="510"/>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511"/>
        <v>0</v>
      </c>
      <c r="BI2314" s="54">
        <f t="shared" si="506"/>
        <v>0</v>
      </c>
      <c r="BJ2314" s="54">
        <f t="shared" si="505"/>
        <v>0</v>
      </c>
      <c r="BK2314" s="54">
        <f t="shared" si="507"/>
        <v>0</v>
      </c>
      <c r="BL2314" s="54">
        <f t="shared" si="512"/>
        <v>0</v>
      </c>
      <c r="BM2314" s="54">
        <f t="shared" si="513"/>
        <v>0</v>
      </c>
      <c r="BN2314" s="54" t="str">
        <f t="shared" si="514"/>
        <v>ne</v>
      </c>
      <c r="BO2314" s="54" t="str">
        <f t="shared" si="515"/>
        <v>ne</v>
      </c>
      <c r="BP2314" s="54" t="str">
        <f t="shared" si="515"/>
        <v>ne</v>
      </c>
      <c r="BQ2314" s="54" t="str">
        <f t="shared" si="516"/>
        <v>ne</v>
      </c>
      <c r="BR2314" s="54" t="str">
        <f t="shared" si="517"/>
        <v>ne</v>
      </c>
      <c r="BS2314" s="54" t="str">
        <f t="shared" si="508"/>
        <v>ne</v>
      </c>
    </row>
    <row r="2315" spans="2:71" x14ac:dyDescent="0.2">
      <c r="B2315" s="54" t="e">
        <f>VLOOKUP(E2315,'VPS1'!$J$10:$J$29,1,FALSE)</f>
        <v>#N/A</v>
      </c>
      <c r="C2315" s="131" t="str">
        <f t="shared" si="509"/>
        <v/>
      </c>
      <c r="D2315" s="132"/>
      <c r="E2315" s="132"/>
      <c r="F2315" s="55"/>
      <c r="G2315" s="132"/>
      <c r="H2315" s="132"/>
      <c r="I2315" s="132"/>
      <c r="J2315" s="132"/>
      <c r="K2315" s="132"/>
      <c r="L2315" s="133"/>
      <c r="M2315" s="134"/>
      <c r="N2315" s="132"/>
      <c r="O2315" s="132"/>
      <c r="P2315" s="134" t="str">
        <f t="shared" si="510"/>
        <v>nepildyti</v>
      </c>
      <c r="Q2315" s="135" t="str">
        <f t="shared" si="510"/>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511"/>
        <v>0</v>
      </c>
      <c r="BI2315" s="54">
        <f t="shared" si="506"/>
        <v>0</v>
      </c>
      <c r="BJ2315" s="54">
        <f t="shared" si="505"/>
        <v>0</v>
      </c>
      <c r="BK2315" s="54">
        <f t="shared" si="507"/>
        <v>0</v>
      </c>
      <c r="BL2315" s="54">
        <f t="shared" si="512"/>
        <v>0</v>
      </c>
      <c r="BM2315" s="54">
        <f t="shared" si="513"/>
        <v>0</v>
      </c>
      <c r="BN2315" s="54" t="str">
        <f t="shared" si="514"/>
        <v>ne</v>
      </c>
      <c r="BO2315" s="54" t="str">
        <f t="shared" si="515"/>
        <v>ne</v>
      </c>
      <c r="BP2315" s="54" t="str">
        <f t="shared" si="515"/>
        <v>ne</v>
      </c>
      <c r="BQ2315" s="54" t="str">
        <f t="shared" si="516"/>
        <v>ne</v>
      </c>
      <c r="BR2315" s="54" t="str">
        <f t="shared" si="517"/>
        <v>ne</v>
      </c>
      <c r="BS2315" s="54" t="str">
        <f t="shared" si="508"/>
        <v>ne</v>
      </c>
    </row>
    <row r="2316" spans="2:71" x14ac:dyDescent="0.2">
      <c r="B2316" s="54" t="e">
        <f>VLOOKUP(E2316,'VPS1'!$J$10:$J$29,1,FALSE)</f>
        <v>#N/A</v>
      </c>
      <c r="C2316" s="131" t="str">
        <f t="shared" si="509"/>
        <v/>
      </c>
      <c r="D2316" s="132"/>
      <c r="E2316" s="132"/>
      <c r="F2316" s="55"/>
      <c r="G2316" s="132"/>
      <c r="H2316" s="132"/>
      <c r="I2316" s="132"/>
      <c r="J2316" s="132"/>
      <c r="K2316" s="132"/>
      <c r="L2316" s="133"/>
      <c r="M2316" s="134"/>
      <c r="N2316" s="132"/>
      <c r="O2316" s="132"/>
      <c r="P2316" s="134" t="str">
        <f t="shared" si="510"/>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si="511"/>
        <v>0</v>
      </c>
      <c r="BI2316" s="54">
        <f t="shared" si="506"/>
        <v>0</v>
      </c>
      <c r="BJ2316" s="54">
        <f t="shared" si="505"/>
        <v>0</v>
      </c>
      <c r="BK2316" s="54">
        <f t="shared" si="507"/>
        <v>0</v>
      </c>
      <c r="BL2316" s="54">
        <f t="shared" si="512"/>
        <v>0</v>
      </c>
      <c r="BM2316" s="54">
        <f t="shared" si="513"/>
        <v>0</v>
      </c>
      <c r="BN2316" s="54" t="str">
        <f t="shared" si="514"/>
        <v>ne</v>
      </c>
      <c r="BO2316" s="54" t="str">
        <f t="shared" si="515"/>
        <v>ne</v>
      </c>
      <c r="BP2316" s="54" t="str">
        <f t="shared" si="515"/>
        <v>ne</v>
      </c>
      <c r="BQ2316" s="54" t="str">
        <f t="shared" si="516"/>
        <v>ne</v>
      </c>
      <c r="BR2316" s="54" t="str">
        <f t="shared" si="517"/>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ref="BG2322:BG2385" si="518">IF($F2322&gt;0,YEAR($F2322),)</f>
        <v>0</v>
      </c>
      <c r="BH2322" s="54">
        <f t="shared" si="511"/>
        <v>0</v>
      </c>
      <c r="BI2322" s="54">
        <f t="shared" si="506"/>
        <v>0</v>
      </c>
      <c r="BJ2322" s="54">
        <f t="shared" ref="BJ2322:BJ2385" si="519">IF($AI2322&gt;0,YEAR($AI2322),)</f>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18"/>
        <v>0</v>
      </c>
      <c r="BH2323" s="54">
        <f t="shared" si="511"/>
        <v>0</v>
      </c>
      <c r="BI2323" s="54">
        <f t="shared" si="506"/>
        <v>0</v>
      </c>
      <c r="BJ2323" s="54">
        <f t="shared" si="519"/>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18"/>
        <v>0</v>
      </c>
      <c r="BH2324" s="54">
        <f t="shared" si="511"/>
        <v>0</v>
      </c>
      <c r="BI2324" s="54">
        <f t="shared" si="506"/>
        <v>0</v>
      </c>
      <c r="BJ2324" s="54">
        <f t="shared" si="519"/>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18"/>
        <v>0</v>
      </c>
      <c r="BH2325" s="54">
        <f t="shared" si="511"/>
        <v>0</v>
      </c>
      <c r="BI2325" s="54">
        <f t="shared" si="506"/>
        <v>0</v>
      </c>
      <c r="BJ2325" s="54">
        <f t="shared" si="519"/>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18"/>
        <v>0</v>
      </c>
      <c r="BH2326" s="54">
        <f t="shared" si="511"/>
        <v>0</v>
      </c>
      <c r="BI2326" s="54">
        <f t="shared" si="506"/>
        <v>0</v>
      </c>
      <c r="BJ2326" s="54">
        <f t="shared" si="519"/>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si="518"/>
        <v>0</v>
      </c>
      <c r="BH2327" s="54">
        <f t="shared" si="511"/>
        <v>0</v>
      </c>
      <c r="BI2327" s="54">
        <f t="shared" si="506"/>
        <v>0</v>
      </c>
      <c r="BJ2327" s="54">
        <f t="shared" si="519"/>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ref="BI2374:BI2437" si="520">IF($AH2374&gt;0,YEAR($AH2374),)</f>
        <v>0</v>
      </c>
      <c r="BJ2374" s="54">
        <f t="shared" si="519"/>
        <v>0</v>
      </c>
      <c r="BK2374" s="54">
        <f t="shared" ref="BK2374:BK2437" si="521">IF($AJ2374&gt;0,YEAR($AJ2374),)</f>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ref="BS2374:BS2437" si="522">IF(BK2374&gt;0,"taip","ne")</f>
        <v>ne</v>
      </c>
    </row>
    <row r="2375" spans="2:71" x14ac:dyDescent="0.2">
      <c r="B2375" s="54" t="e">
        <f>VLOOKUP(E2375,'VPS1'!$J$10:$J$29,1,FALSE)</f>
        <v>#N/A</v>
      </c>
      <c r="C2375" s="131" t="str">
        <f t="shared" ref="C2375:C2438" si="523">LEFT(E2375,4)</f>
        <v/>
      </c>
      <c r="D2375" s="132"/>
      <c r="E2375" s="132"/>
      <c r="F2375" s="55"/>
      <c r="G2375" s="132"/>
      <c r="H2375" s="132"/>
      <c r="I2375" s="132"/>
      <c r="J2375" s="132"/>
      <c r="K2375" s="132"/>
      <c r="L2375" s="133"/>
      <c r="M2375" s="134"/>
      <c r="N2375" s="132"/>
      <c r="O2375" s="132"/>
      <c r="P2375" s="134" t="str">
        <f t="shared" ref="P2375:Q2438" si="524">IF($N2375="fizinis asmuo","užpildykite","nepildyti")</f>
        <v>nepildyti</v>
      </c>
      <c r="Q2375" s="135" t="str">
        <f t="shared" si="524"/>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ref="BH2375:BH2438" si="525">IF($AF2375&gt;0,YEAR($AF2375),)</f>
        <v>0</v>
      </c>
      <c r="BI2375" s="54">
        <f t="shared" si="520"/>
        <v>0</v>
      </c>
      <c r="BJ2375" s="54">
        <f t="shared" si="519"/>
        <v>0</v>
      </c>
      <c r="BK2375" s="54">
        <f t="shared" si="521"/>
        <v>0</v>
      </c>
      <c r="BL2375" s="54">
        <f t="shared" ref="BL2375:BL2438" si="526">IF($AK2375&gt;0,$AK2375,)</f>
        <v>0</v>
      </c>
      <c r="BM2375" s="54">
        <f t="shared" ref="BM2375:BM2438" si="527">IF($AL2375&gt;0,$AL2375,)</f>
        <v>0</v>
      </c>
      <c r="BN2375" s="54" t="str">
        <f t="shared" ref="BN2375:BN2438" si="528">IF(BH2375&gt;0,"taip","ne")</f>
        <v>ne</v>
      </c>
      <c r="BO2375" s="54" t="str">
        <f t="shared" ref="BO2375:BP2438" si="529">IF(BI2375&gt;0,"taip","ne")</f>
        <v>ne</v>
      </c>
      <c r="BP2375" s="54" t="str">
        <f t="shared" si="529"/>
        <v>ne</v>
      </c>
      <c r="BQ2375" s="54" t="str">
        <f t="shared" ref="BQ2375:BQ2438" si="530">IF(BL2375&gt;0,"taip","ne")</f>
        <v>ne</v>
      </c>
      <c r="BR2375" s="54" t="str">
        <f t="shared" ref="BR2375:BR2438" si="531">IF(BM2375&gt;0,"taip","ne")</f>
        <v>ne</v>
      </c>
      <c r="BS2375" s="54" t="str">
        <f t="shared" si="522"/>
        <v>ne</v>
      </c>
    </row>
    <row r="2376" spans="2:71" x14ac:dyDescent="0.2">
      <c r="B2376" s="54" t="e">
        <f>VLOOKUP(E2376,'VPS1'!$J$10:$J$29,1,FALSE)</f>
        <v>#N/A</v>
      </c>
      <c r="C2376" s="131" t="str">
        <f t="shared" si="523"/>
        <v/>
      </c>
      <c r="D2376" s="132"/>
      <c r="E2376" s="132"/>
      <c r="F2376" s="55"/>
      <c r="G2376" s="132"/>
      <c r="H2376" s="132"/>
      <c r="I2376" s="132"/>
      <c r="J2376" s="132"/>
      <c r="K2376" s="132"/>
      <c r="L2376" s="133"/>
      <c r="M2376" s="134"/>
      <c r="N2376" s="132"/>
      <c r="O2376" s="132"/>
      <c r="P2376" s="134" t="str">
        <f t="shared" si="524"/>
        <v>nepildyti</v>
      </c>
      <c r="Q2376" s="135" t="str">
        <f t="shared" si="524"/>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25"/>
        <v>0</v>
      </c>
      <c r="BI2376" s="54">
        <f t="shared" si="520"/>
        <v>0</v>
      </c>
      <c r="BJ2376" s="54">
        <f t="shared" si="519"/>
        <v>0</v>
      </c>
      <c r="BK2376" s="54">
        <f t="shared" si="521"/>
        <v>0</v>
      </c>
      <c r="BL2376" s="54">
        <f t="shared" si="526"/>
        <v>0</v>
      </c>
      <c r="BM2376" s="54">
        <f t="shared" si="527"/>
        <v>0</v>
      </c>
      <c r="BN2376" s="54" t="str">
        <f t="shared" si="528"/>
        <v>ne</v>
      </c>
      <c r="BO2376" s="54" t="str">
        <f t="shared" si="529"/>
        <v>ne</v>
      </c>
      <c r="BP2376" s="54" t="str">
        <f t="shared" si="529"/>
        <v>ne</v>
      </c>
      <c r="BQ2376" s="54" t="str">
        <f t="shared" si="530"/>
        <v>ne</v>
      </c>
      <c r="BR2376" s="54" t="str">
        <f t="shared" si="531"/>
        <v>ne</v>
      </c>
      <c r="BS2376" s="54" t="str">
        <f t="shared" si="522"/>
        <v>ne</v>
      </c>
    </row>
    <row r="2377" spans="2:71" x14ac:dyDescent="0.2">
      <c r="B2377" s="54" t="e">
        <f>VLOOKUP(E2377,'VPS1'!$J$10:$J$29,1,FALSE)</f>
        <v>#N/A</v>
      </c>
      <c r="C2377" s="131" t="str">
        <f t="shared" si="523"/>
        <v/>
      </c>
      <c r="D2377" s="132"/>
      <c r="E2377" s="132"/>
      <c r="F2377" s="55"/>
      <c r="G2377" s="132"/>
      <c r="H2377" s="132"/>
      <c r="I2377" s="132"/>
      <c r="J2377" s="132"/>
      <c r="K2377" s="132"/>
      <c r="L2377" s="133"/>
      <c r="M2377" s="134"/>
      <c r="N2377" s="132"/>
      <c r="O2377" s="132"/>
      <c r="P2377" s="134" t="str">
        <f t="shared" si="524"/>
        <v>nepildyti</v>
      </c>
      <c r="Q2377" s="135" t="str">
        <f t="shared" si="524"/>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25"/>
        <v>0</v>
      </c>
      <c r="BI2377" s="54">
        <f t="shared" si="520"/>
        <v>0</v>
      </c>
      <c r="BJ2377" s="54">
        <f t="shared" si="519"/>
        <v>0</v>
      </c>
      <c r="BK2377" s="54">
        <f t="shared" si="521"/>
        <v>0</v>
      </c>
      <c r="BL2377" s="54">
        <f t="shared" si="526"/>
        <v>0</v>
      </c>
      <c r="BM2377" s="54">
        <f t="shared" si="527"/>
        <v>0</v>
      </c>
      <c r="BN2377" s="54" t="str">
        <f t="shared" si="528"/>
        <v>ne</v>
      </c>
      <c r="BO2377" s="54" t="str">
        <f t="shared" si="529"/>
        <v>ne</v>
      </c>
      <c r="BP2377" s="54" t="str">
        <f t="shared" si="529"/>
        <v>ne</v>
      </c>
      <c r="BQ2377" s="54" t="str">
        <f t="shared" si="530"/>
        <v>ne</v>
      </c>
      <c r="BR2377" s="54" t="str">
        <f t="shared" si="531"/>
        <v>ne</v>
      </c>
      <c r="BS2377" s="54" t="str">
        <f t="shared" si="522"/>
        <v>ne</v>
      </c>
    </row>
    <row r="2378" spans="2:71" x14ac:dyDescent="0.2">
      <c r="B2378" s="54" t="e">
        <f>VLOOKUP(E2378,'VPS1'!$J$10:$J$29,1,FALSE)</f>
        <v>#N/A</v>
      </c>
      <c r="C2378" s="131" t="str">
        <f t="shared" si="523"/>
        <v/>
      </c>
      <c r="D2378" s="132"/>
      <c r="E2378" s="132"/>
      <c r="F2378" s="55"/>
      <c r="G2378" s="132"/>
      <c r="H2378" s="132"/>
      <c r="I2378" s="132"/>
      <c r="J2378" s="132"/>
      <c r="K2378" s="132"/>
      <c r="L2378" s="133"/>
      <c r="M2378" s="134"/>
      <c r="N2378" s="132"/>
      <c r="O2378" s="132"/>
      <c r="P2378" s="134" t="str">
        <f t="shared" si="524"/>
        <v>nepildyti</v>
      </c>
      <c r="Q2378" s="135" t="str">
        <f t="shared" si="524"/>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25"/>
        <v>0</v>
      </c>
      <c r="BI2378" s="54">
        <f t="shared" si="520"/>
        <v>0</v>
      </c>
      <c r="BJ2378" s="54">
        <f t="shared" si="519"/>
        <v>0</v>
      </c>
      <c r="BK2378" s="54">
        <f t="shared" si="521"/>
        <v>0</v>
      </c>
      <c r="BL2378" s="54">
        <f t="shared" si="526"/>
        <v>0</v>
      </c>
      <c r="BM2378" s="54">
        <f t="shared" si="527"/>
        <v>0</v>
      </c>
      <c r="BN2378" s="54" t="str">
        <f t="shared" si="528"/>
        <v>ne</v>
      </c>
      <c r="BO2378" s="54" t="str">
        <f t="shared" si="529"/>
        <v>ne</v>
      </c>
      <c r="BP2378" s="54" t="str">
        <f t="shared" si="529"/>
        <v>ne</v>
      </c>
      <c r="BQ2378" s="54" t="str">
        <f t="shared" si="530"/>
        <v>ne</v>
      </c>
      <c r="BR2378" s="54" t="str">
        <f t="shared" si="531"/>
        <v>ne</v>
      </c>
      <c r="BS2378" s="54" t="str">
        <f t="shared" si="522"/>
        <v>ne</v>
      </c>
    </row>
    <row r="2379" spans="2:71" x14ac:dyDescent="0.2">
      <c r="B2379" s="54" t="e">
        <f>VLOOKUP(E2379,'VPS1'!$J$10:$J$29,1,FALSE)</f>
        <v>#N/A</v>
      </c>
      <c r="C2379" s="131" t="str">
        <f t="shared" si="523"/>
        <v/>
      </c>
      <c r="D2379" s="132"/>
      <c r="E2379" s="132"/>
      <c r="F2379" s="55"/>
      <c r="G2379" s="132"/>
      <c r="H2379" s="132"/>
      <c r="I2379" s="132"/>
      <c r="J2379" s="132"/>
      <c r="K2379" s="132"/>
      <c r="L2379" s="133"/>
      <c r="M2379" s="134"/>
      <c r="N2379" s="132"/>
      <c r="O2379" s="132"/>
      <c r="P2379" s="134" t="str">
        <f t="shared" si="524"/>
        <v>nepildyti</v>
      </c>
      <c r="Q2379" s="135" t="str">
        <f t="shared" si="524"/>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25"/>
        <v>0</v>
      </c>
      <c r="BI2379" s="54">
        <f t="shared" si="520"/>
        <v>0</v>
      </c>
      <c r="BJ2379" s="54">
        <f t="shared" si="519"/>
        <v>0</v>
      </c>
      <c r="BK2379" s="54">
        <f t="shared" si="521"/>
        <v>0</v>
      </c>
      <c r="BL2379" s="54">
        <f t="shared" si="526"/>
        <v>0</v>
      </c>
      <c r="BM2379" s="54">
        <f t="shared" si="527"/>
        <v>0</v>
      </c>
      <c r="BN2379" s="54" t="str">
        <f t="shared" si="528"/>
        <v>ne</v>
      </c>
      <c r="BO2379" s="54" t="str">
        <f t="shared" si="529"/>
        <v>ne</v>
      </c>
      <c r="BP2379" s="54" t="str">
        <f t="shared" si="529"/>
        <v>ne</v>
      </c>
      <c r="BQ2379" s="54" t="str">
        <f t="shared" si="530"/>
        <v>ne</v>
      </c>
      <c r="BR2379" s="54" t="str">
        <f t="shared" si="531"/>
        <v>ne</v>
      </c>
      <c r="BS2379" s="54" t="str">
        <f t="shared" si="522"/>
        <v>ne</v>
      </c>
    </row>
    <row r="2380" spans="2:71" x14ac:dyDescent="0.2">
      <c r="B2380" s="54" t="e">
        <f>VLOOKUP(E2380,'VPS1'!$J$10:$J$29,1,FALSE)</f>
        <v>#N/A</v>
      </c>
      <c r="C2380" s="131" t="str">
        <f t="shared" si="523"/>
        <v/>
      </c>
      <c r="D2380" s="132"/>
      <c r="E2380" s="132"/>
      <c r="F2380" s="55"/>
      <c r="G2380" s="132"/>
      <c r="H2380" s="132"/>
      <c r="I2380" s="132"/>
      <c r="J2380" s="132"/>
      <c r="K2380" s="132"/>
      <c r="L2380" s="133"/>
      <c r="M2380" s="134"/>
      <c r="N2380" s="132"/>
      <c r="O2380" s="132"/>
      <c r="P2380" s="134" t="str">
        <f t="shared" si="524"/>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si="525"/>
        <v>0</v>
      </c>
      <c r="BI2380" s="54">
        <f t="shared" si="520"/>
        <v>0</v>
      </c>
      <c r="BJ2380" s="54">
        <f t="shared" si="519"/>
        <v>0</v>
      </c>
      <c r="BK2380" s="54">
        <f t="shared" si="521"/>
        <v>0</v>
      </c>
      <c r="BL2380" s="54">
        <f t="shared" si="526"/>
        <v>0</v>
      </c>
      <c r="BM2380" s="54">
        <f t="shared" si="527"/>
        <v>0</v>
      </c>
      <c r="BN2380" s="54" t="str">
        <f t="shared" si="528"/>
        <v>ne</v>
      </c>
      <c r="BO2380" s="54" t="str">
        <f t="shared" si="529"/>
        <v>ne</v>
      </c>
      <c r="BP2380" s="54" t="str">
        <f t="shared" si="529"/>
        <v>ne</v>
      </c>
      <c r="BQ2380" s="54" t="str">
        <f t="shared" si="530"/>
        <v>ne</v>
      </c>
      <c r="BR2380" s="54" t="str">
        <f t="shared" si="531"/>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ref="BG2386:BG2449" si="532">IF($F2386&gt;0,YEAR($F2386),)</f>
        <v>0</v>
      </c>
      <c r="BH2386" s="54">
        <f t="shared" si="525"/>
        <v>0</v>
      </c>
      <c r="BI2386" s="54">
        <f t="shared" si="520"/>
        <v>0</v>
      </c>
      <c r="BJ2386" s="54">
        <f t="shared" ref="BJ2386:BJ2449" si="533">IF($AI2386&gt;0,YEAR($AI2386),)</f>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32"/>
        <v>0</v>
      </c>
      <c r="BH2387" s="54">
        <f t="shared" si="525"/>
        <v>0</v>
      </c>
      <c r="BI2387" s="54">
        <f t="shared" si="520"/>
        <v>0</v>
      </c>
      <c r="BJ2387" s="54">
        <f t="shared" si="533"/>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32"/>
        <v>0</v>
      </c>
      <c r="BH2388" s="54">
        <f t="shared" si="525"/>
        <v>0</v>
      </c>
      <c r="BI2388" s="54">
        <f t="shared" si="520"/>
        <v>0</v>
      </c>
      <c r="BJ2388" s="54">
        <f t="shared" si="533"/>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32"/>
        <v>0</v>
      </c>
      <c r="BH2389" s="54">
        <f t="shared" si="525"/>
        <v>0</v>
      </c>
      <c r="BI2389" s="54">
        <f t="shared" si="520"/>
        <v>0</v>
      </c>
      <c r="BJ2389" s="54">
        <f t="shared" si="533"/>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32"/>
        <v>0</v>
      </c>
      <c r="BH2390" s="54">
        <f t="shared" si="525"/>
        <v>0</v>
      </c>
      <c r="BI2390" s="54">
        <f t="shared" si="520"/>
        <v>0</v>
      </c>
      <c r="BJ2390" s="54">
        <f t="shared" si="533"/>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si="532"/>
        <v>0</v>
      </c>
      <c r="BH2391" s="54">
        <f t="shared" si="525"/>
        <v>0</v>
      </c>
      <c r="BI2391" s="54">
        <f t="shared" si="520"/>
        <v>0</v>
      </c>
      <c r="BJ2391" s="54">
        <f t="shared" si="533"/>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ref="BI2438:BI2501" si="534">IF($AH2438&gt;0,YEAR($AH2438),)</f>
        <v>0</v>
      </c>
      <c r="BJ2438" s="54">
        <f t="shared" si="533"/>
        <v>0</v>
      </c>
      <c r="BK2438" s="54">
        <f t="shared" ref="BK2438:BK2501" si="535">IF($AJ2438&gt;0,YEAR($AJ2438),)</f>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ref="BS2438:BS2501" si="536">IF(BK2438&gt;0,"taip","ne")</f>
        <v>ne</v>
      </c>
    </row>
    <row r="2439" spans="2:71" x14ac:dyDescent="0.2">
      <c r="B2439" s="54" t="e">
        <f>VLOOKUP(E2439,'VPS1'!$J$10:$J$29,1,FALSE)</f>
        <v>#N/A</v>
      </c>
      <c r="C2439" s="131" t="str">
        <f t="shared" ref="C2439:C2502" si="537">LEFT(E2439,4)</f>
        <v/>
      </c>
      <c r="D2439" s="132"/>
      <c r="E2439" s="132"/>
      <c r="F2439" s="55"/>
      <c r="G2439" s="132"/>
      <c r="H2439" s="132"/>
      <c r="I2439" s="132"/>
      <c r="J2439" s="132"/>
      <c r="K2439" s="132"/>
      <c r="L2439" s="133"/>
      <c r="M2439" s="134"/>
      <c r="N2439" s="132"/>
      <c r="O2439" s="132"/>
      <c r="P2439" s="134" t="str">
        <f t="shared" ref="P2439:Q2502" si="538">IF($N2439="fizinis asmuo","užpildykite","nepildyti")</f>
        <v>nepildyti</v>
      </c>
      <c r="Q2439" s="135" t="str">
        <f t="shared" si="538"/>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ref="BH2439:BH2502" si="539">IF($AF2439&gt;0,YEAR($AF2439),)</f>
        <v>0</v>
      </c>
      <c r="BI2439" s="54">
        <f t="shared" si="534"/>
        <v>0</v>
      </c>
      <c r="BJ2439" s="54">
        <f t="shared" si="533"/>
        <v>0</v>
      </c>
      <c r="BK2439" s="54">
        <f t="shared" si="535"/>
        <v>0</v>
      </c>
      <c r="BL2439" s="54">
        <f t="shared" ref="BL2439:BL2502" si="540">IF($AK2439&gt;0,$AK2439,)</f>
        <v>0</v>
      </c>
      <c r="BM2439" s="54">
        <f t="shared" ref="BM2439:BM2502" si="541">IF($AL2439&gt;0,$AL2439,)</f>
        <v>0</v>
      </c>
      <c r="BN2439" s="54" t="str">
        <f t="shared" ref="BN2439:BN2502" si="542">IF(BH2439&gt;0,"taip","ne")</f>
        <v>ne</v>
      </c>
      <c r="BO2439" s="54" t="str">
        <f t="shared" ref="BO2439:BP2502" si="543">IF(BI2439&gt;0,"taip","ne")</f>
        <v>ne</v>
      </c>
      <c r="BP2439" s="54" t="str">
        <f t="shared" si="543"/>
        <v>ne</v>
      </c>
      <c r="BQ2439" s="54" t="str">
        <f t="shared" ref="BQ2439:BQ2502" si="544">IF(BL2439&gt;0,"taip","ne")</f>
        <v>ne</v>
      </c>
      <c r="BR2439" s="54" t="str">
        <f t="shared" ref="BR2439:BR2502" si="545">IF(BM2439&gt;0,"taip","ne")</f>
        <v>ne</v>
      </c>
      <c r="BS2439" s="54" t="str">
        <f t="shared" si="536"/>
        <v>ne</v>
      </c>
    </row>
    <row r="2440" spans="2:71" x14ac:dyDescent="0.2">
      <c r="B2440" s="54" t="e">
        <f>VLOOKUP(E2440,'VPS1'!$J$10:$J$29,1,FALSE)</f>
        <v>#N/A</v>
      </c>
      <c r="C2440" s="131" t="str">
        <f t="shared" si="537"/>
        <v/>
      </c>
      <c r="D2440" s="132"/>
      <c r="E2440" s="132"/>
      <c r="F2440" s="55"/>
      <c r="G2440" s="132"/>
      <c r="H2440" s="132"/>
      <c r="I2440" s="132"/>
      <c r="J2440" s="132"/>
      <c r="K2440" s="132"/>
      <c r="L2440" s="133"/>
      <c r="M2440" s="134"/>
      <c r="N2440" s="132"/>
      <c r="O2440" s="132"/>
      <c r="P2440" s="134" t="str">
        <f t="shared" si="538"/>
        <v>nepildyti</v>
      </c>
      <c r="Q2440" s="135" t="str">
        <f t="shared" si="538"/>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39"/>
        <v>0</v>
      </c>
      <c r="BI2440" s="54">
        <f t="shared" si="534"/>
        <v>0</v>
      </c>
      <c r="BJ2440" s="54">
        <f t="shared" si="533"/>
        <v>0</v>
      </c>
      <c r="BK2440" s="54">
        <f t="shared" si="535"/>
        <v>0</v>
      </c>
      <c r="BL2440" s="54">
        <f t="shared" si="540"/>
        <v>0</v>
      </c>
      <c r="BM2440" s="54">
        <f t="shared" si="541"/>
        <v>0</v>
      </c>
      <c r="BN2440" s="54" t="str">
        <f t="shared" si="542"/>
        <v>ne</v>
      </c>
      <c r="BO2440" s="54" t="str">
        <f t="shared" si="543"/>
        <v>ne</v>
      </c>
      <c r="BP2440" s="54" t="str">
        <f t="shared" si="543"/>
        <v>ne</v>
      </c>
      <c r="BQ2440" s="54" t="str">
        <f t="shared" si="544"/>
        <v>ne</v>
      </c>
      <c r="BR2440" s="54" t="str">
        <f t="shared" si="545"/>
        <v>ne</v>
      </c>
      <c r="BS2440" s="54" t="str">
        <f t="shared" si="536"/>
        <v>ne</v>
      </c>
    </row>
    <row r="2441" spans="2:71" x14ac:dyDescent="0.2">
      <c r="B2441" s="54" t="e">
        <f>VLOOKUP(E2441,'VPS1'!$J$10:$J$29,1,FALSE)</f>
        <v>#N/A</v>
      </c>
      <c r="C2441" s="131" t="str">
        <f t="shared" si="537"/>
        <v/>
      </c>
      <c r="D2441" s="132"/>
      <c r="E2441" s="132"/>
      <c r="F2441" s="55"/>
      <c r="G2441" s="132"/>
      <c r="H2441" s="132"/>
      <c r="I2441" s="132"/>
      <c r="J2441" s="132"/>
      <c r="K2441" s="132"/>
      <c r="L2441" s="133"/>
      <c r="M2441" s="134"/>
      <c r="N2441" s="132"/>
      <c r="O2441" s="132"/>
      <c r="P2441" s="134" t="str">
        <f t="shared" si="538"/>
        <v>nepildyti</v>
      </c>
      <c r="Q2441" s="135" t="str">
        <f t="shared" si="538"/>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39"/>
        <v>0</v>
      </c>
      <c r="BI2441" s="54">
        <f t="shared" si="534"/>
        <v>0</v>
      </c>
      <c r="BJ2441" s="54">
        <f t="shared" si="533"/>
        <v>0</v>
      </c>
      <c r="BK2441" s="54">
        <f t="shared" si="535"/>
        <v>0</v>
      </c>
      <c r="BL2441" s="54">
        <f t="shared" si="540"/>
        <v>0</v>
      </c>
      <c r="BM2441" s="54">
        <f t="shared" si="541"/>
        <v>0</v>
      </c>
      <c r="BN2441" s="54" t="str">
        <f t="shared" si="542"/>
        <v>ne</v>
      </c>
      <c r="BO2441" s="54" t="str">
        <f t="shared" si="543"/>
        <v>ne</v>
      </c>
      <c r="BP2441" s="54" t="str">
        <f t="shared" si="543"/>
        <v>ne</v>
      </c>
      <c r="BQ2441" s="54" t="str">
        <f t="shared" si="544"/>
        <v>ne</v>
      </c>
      <c r="BR2441" s="54" t="str">
        <f t="shared" si="545"/>
        <v>ne</v>
      </c>
      <c r="BS2441" s="54" t="str">
        <f t="shared" si="536"/>
        <v>ne</v>
      </c>
    </row>
    <row r="2442" spans="2:71" x14ac:dyDescent="0.2">
      <c r="B2442" s="54" t="e">
        <f>VLOOKUP(E2442,'VPS1'!$J$10:$J$29,1,FALSE)</f>
        <v>#N/A</v>
      </c>
      <c r="C2442" s="131" t="str">
        <f t="shared" si="537"/>
        <v/>
      </c>
      <c r="D2442" s="132"/>
      <c r="E2442" s="132"/>
      <c r="F2442" s="55"/>
      <c r="G2442" s="132"/>
      <c r="H2442" s="132"/>
      <c r="I2442" s="132"/>
      <c r="J2442" s="132"/>
      <c r="K2442" s="132"/>
      <c r="L2442" s="133"/>
      <c r="M2442" s="134"/>
      <c r="N2442" s="132"/>
      <c r="O2442" s="132"/>
      <c r="P2442" s="134" t="str">
        <f t="shared" si="538"/>
        <v>nepildyti</v>
      </c>
      <c r="Q2442" s="135" t="str">
        <f t="shared" si="538"/>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39"/>
        <v>0</v>
      </c>
      <c r="BI2442" s="54">
        <f t="shared" si="534"/>
        <v>0</v>
      </c>
      <c r="BJ2442" s="54">
        <f t="shared" si="533"/>
        <v>0</v>
      </c>
      <c r="BK2442" s="54">
        <f t="shared" si="535"/>
        <v>0</v>
      </c>
      <c r="BL2442" s="54">
        <f t="shared" si="540"/>
        <v>0</v>
      </c>
      <c r="BM2442" s="54">
        <f t="shared" si="541"/>
        <v>0</v>
      </c>
      <c r="BN2442" s="54" t="str">
        <f t="shared" si="542"/>
        <v>ne</v>
      </c>
      <c r="BO2442" s="54" t="str">
        <f t="shared" si="543"/>
        <v>ne</v>
      </c>
      <c r="BP2442" s="54" t="str">
        <f t="shared" si="543"/>
        <v>ne</v>
      </c>
      <c r="BQ2442" s="54" t="str">
        <f t="shared" si="544"/>
        <v>ne</v>
      </c>
      <c r="BR2442" s="54" t="str">
        <f t="shared" si="545"/>
        <v>ne</v>
      </c>
      <c r="BS2442" s="54" t="str">
        <f t="shared" si="536"/>
        <v>ne</v>
      </c>
    </row>
    <row r="2443" spans="2:71" x14ac:dyDescent="0.2">
      <c r="B2443" s="54" t="e">
        <f>VLOOKUP(E2443,'VPS1'!$J$10:$J$29,1,FALSE)</f>
        <v>#N/A</v>
      </c>
      <c r="C2443" s="131" t="str">
        <f t="shared" si="537"/>
        <v/>
      </c>
      <c r="D2443" s="132"/>
      <c r="E2443" s="132"/>
      <c r="F2443" s="55"/>
      <c r="G2443" s="132"/>
      <c r="H2443" s="132"/>
      <c r="I2443" s="132"/>
      <c r="J2443" s="132"/>
      <c r="K2443" s="132"/>
      <c r="L2443" s="133"/>
      <c r="M2443" s="134"/>
      <c r="N2443" s="132"/>
      <c r="O2443" s="132"/>
      <c r="P2443" s="134" t="str">
        <f t="shared" si="538"/>
        <v>nepildyti</v>
      </c>
      <c r="Q2443" s="135" t="str">
        <f t="shared" si="538"/>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39"/>
        <v>0</v>
      </c>
      <c r="BI2443" s="54">
        <f t="shared" si="534"/>
        <v>0</v>
      </c>
      <c r="BJ2443" s="54">
        <f t="shared" si="533"/>
        <v>0</v>
      </c>
      <c r="BK2443" s="54">
        <f t="shared" si="535"/>
        <v>0</v>
      </c>
      <c r="BL2443" s="54">
        <f t="shared" si="540"/>
        <v>0</v>
      </c>
      <c r="BM2443" s="54">
        <f t="shared" si="541"/>
        <v>0</v>
      </c>
      <c r="BN2443" s="54" t="str">
        <f t="shared" si="542"/>
        <v>ne</v>
      </c>
      <c r="BO2443" s="54" t="str">
        <f t="shared" si="543"/>
        <v>ne</v>
      </c>
      <c r="BP2443" s="54" t="str">
        <f t="shared" si="543"/>
        <v>ne</v>
      </c>
      <c r="BQ2443" s="54" t="str">
        <f t="shared" si="544"/>
        <v>ne</v>
      </c>
      <c r="BR2443" s="54" t="str">
        <f t="shared" si="545"/>
        <v>ne</v>
      </c>
      <c r="BS2443" s="54" t="str">
        <f t="shared" si="536"/>
        <v>ne</v>
      </c>
    </row>
    <row r="2444" spans="2:71" x14ac:dyDescent="0.2">
      <c r="B2444" s="54" t="e">
        <f>VLOOKUP(E2444,'VPS1'!$J$10:$J$29,1,FALSE)</f>
        <v>#N/A</v>
      </c>
      <c r="C2444" s="131" t="str">
        <f t="shared" si="537"/>
        <v/>
      </c>
      <c r="D2444" s="132"/>
      <c r="E2444" s="132"/>
      <c r="F2444" s="55"/>
      <c r="G2444" s="132"/>
      <c r="H2444" s="132"/>
      <c r="I2444" s="132"/>
      <c r="J2444" s="132"/>
      <c r="K2444" s="132"/>
      <c r="L2444" s="133"/>
      <c r="M2444" s="134"/>
      <c r="N2444" s="132"/>
      <c r="O2444" s="132"/>
      <c r="P2444" s="134" t="str">
        <f t="shared" si="538"/>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si="539"/>
        <v>0</v>
      </c>
      <c r="BI2444" s="54">
        <f t="shared" si="534"/>
        <v>0</v>
      </c>
      <c r="BJ2444" s="54">
        <f t="shared" si="533"/>
        <v>0</v>
      </c>
      <c r="BK2444" s="54">
        <f t="shared" si="535"/>
        <v>0</v>
      </c>
      <c r="BL2444" s="54">
        <f t="shared" si="540"/>
        <v>0</v>
      </c>
      <c r="BM2444" s="54">
        <f t="shared" si="541"/>
        <v>0</v>
      </c>
      <c r="BN2444" s="54" t="str">
        <f t="shared" si="542"/>
        <v>ne</v>
      </c>
      <c r="BO2444" s="54" t="str">
        <f t="shared" si="543"/>
        <v>ne</v>
      </c>
      <c r="BP2444" s="54" t="str">
        <f t="shared" si="543"/>
        <v>ne</v>
      </c>
      <c r="BQ2444" s="54" t="str">
        <f t="shared" si="544"/>
        <v>ne</v>
      </c>
      <c r="BR2444" s="54" t="str">
        <f t="shared" si="545"/>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ref="BG2450:BG2513" si="546">IF($F2450&gt;0,YEAR($F2450),)</f>
        <v>0</v>
      </c>
      <c r="BH2450" s="54">
        <f t="shared" si="539"/>
        <v>0</v>
      </c>
      <c r="BI2450" s="54">
        <f t="shared" si="534"/>
        <v>0</v>
      </c>
      <c r="BJ2450" s="54">
        <f t="shared" ref="BJ2450:BJ2513" si="547">IF($AI2450&gt;0,YEAR($AI2450),)</f>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46"/>
        <v>0</v>
      </c>
      <c r="BH2451" s="54">
        <f t="shared" si="539"/>
        <v>0</v>
      </c>
      <c r="BI2451" s="54">
        <f t="shared" si="534"/>
        <v>0</v>
      </c>
      <c r="BJ2451" s="54">
        <f t="shared" si="547"/>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46"/>
        <v>0</v>
      </c>
      <c r="BH2452" s="54">
        <f t="shared" si="539"/>
        <v>0</v>
      </c>
      <c r="BI2452" s="54">
        <f t="shared" si="534"/>
        <v>0</v>
      </c>
      <c r="BJ2452" s="54">
        <f t="shared" si="547"/>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46"/>
        <v>0</v>
      </c>
      <c r="BH2453" s="54">
        <f t="shared" si="539"/>
        <v>0</v>
      </c>
      <c r="BI2453" s="54">
        <f t="shared" si="534"/>
        <v>0</v>
      </c>
      <c r="BJ2453" s="54">
        <f t="shared" si="547"/>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46"/>
        <v>0</v>
      </c>
      <c r="BH2454" s="54">
        <f t="shared" si="539"/>
        <v>0</v>
      </c>
      <c r="BI2454" s="54">
        <f t="shared" si="534"/>
        <v>0</v>
      </c>
      <c r="BJ2454" s="54">
        <f t="shared" si="547"/>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si="546"/>
        <v>0</v>
      </c>
      <c r="BH2455" s="54">
        <f t="shared" si="539"/>
        <v>0</v>
      </c>
      <c r="BI2455" s="54">
        <f t="shared" si="534"/>
        <v>0</v>
      </c>
      <c r="BJ2455" s="54">
        <f t="shared" si="547"/>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ref="BI2502:BI2565" si="548">IF($AH2502&gt;0,YEAR($AH2502),)</f>
        <v>0</v>
      </c>
      <c r="BJ2502" s="54">
        <f t="shared" si="547"/>
        <v>0</v>
      </c>
      <c r="BK2502" s="54">
        <f t="shared" ref="BK2502:BK2565" si="549">IF($AJ2502&gt;0,YEAR($AJ2502),)</f>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ref="BS2502:BS2565" si="550">IF(BK2502&gt;0,"taip","ne")</f>
        <v>ne</v>
      </c>
    </row>
    <row r="2503" spans="2:71" x14ac:dyDescent="0.2">
      <c r="B2503" s="54" t="e">
        <f>VLOOKUP(E2503,'VPS1'!$J$10:$J$29,1,FALSE)</f>
        <v>#N/A</v>
      </c>
      <c r="C2503" s="131" t="str">
        <f t="shared" ref="C2503:C2566" si="551">LEFT(E2503,4)</f>
        <v/>
      </c>
      <c r="D2503" s="132"/>
      <c r="E2503" s="132"/>
      <c r="F2503" s="55"/>
      <c r="G2503" s="132"/>
      <c r="H2503" s="132"/>
      <c r="I2503" s="132"/>
      <c r="J2503" s="132"/>
      <c r="K2503" s="132"/>
      <c r="L2503" s="133"/>
      <c r="M2503" s="134"/>
      <c r="N2503" s="132"/>
      <c r="O2503" s="132"/>
      <c r="P2503" s="134" t="str">
        <f t="shared" ref="P2503:Q2566" si="552">IF($N2503="fizinis asmuo","užpildykite","nepildyti")</f>
        <v>nepildyti</v>
      </c>
      <c r="Q2503" s="135" t="str">
        <f t="shared" si="552"/>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ref="BH2503:BH2566" si="553">IF($AF2503&gt;0,YEAR($AF2503),)</f>
        <v>0</v>
      </c>
      <c r="BI2503" s="54">
        <f t="shared" si="548"/>
        <v>0</v>
      </c>
      <c r="BJ2503" s="54">
        <f t="shared" si="547"/>
        <v>0</v>
      </c>
      <c r="BK2503" s="54">
        <f t="shared" si="549"/>
        <v>0</v>
      </c>
      <c r="BL2503" s="54">
        <f t="shared" ref="BL2503:BL2566" si="554">IF($AK2503&gt;0,$AK2503,)</f>
        <v>0</v>
      </c>
      <c r="BM2503" s="54">
        <f t="shared" ref="BM2503:BM2566" si="555">IF($AL2503&gt;0,$AL2503,)</f>
        <v>0</v>
      </c>
      <c r="BN2503" s="54" t="str">
        <f t="shared" ref="BN2503:BN2566" si="556">IF(BH2503&gt;0,"taip","ne")</f>
        <v>ne</v>
      </c>
      <c r="BO2503" s="54" t="str">
        <f t="shared" ref="BO2503:BP2566" si="557">IF(BI2503&gt;0,"taip","ne")</f>
        <v>ne</v>
      </c>
      <c r="BP2503" s="54" t="str">
        <f t="shared" si="557"/>
        <v>ne</v>
      </c>
      <c r="BQ2503" s="54" t="str">
        <f t="shared" ref="BQ2503:BQ2566" si="558">IF(BL2503&gt;0,"taip","ne")</f>
        <v>ne</v>
      </c>
      <c r="BR2503" s="54" t="str">
        <f t="shared" ref="BR2503:BR2566" si="559">IF(BM2503&gt;0,"taip","ne")</f>
        <v>ne</v>
      </c>
      <c r="BS2503" s="54" t="str">
        <f t="shared" si="550"/>
        <v>ne</v>
      </c>
    </row>
    <row r="2504" spans="2:71" x14ac:dyDescent="0.2">
      <c r="B2504" s="54" t="e">
        <f>VLOOKUP(E2504,'VPS1'!$J$10:$J$29,1,FALSE)</f>
        <v>#N/A</v>
      </c>
      <c r="C2504" s="131" t="str">
        <f t="shared" si="551"/>
        <v/>
      </c>
      <c r="D2504" s="132"/>
      <c r="E2504" s="132"/>
      <c r="F2504" s="55"/>
      <c r="G2504" s="132"/>
      <c r="H2504" s="132"/>
      <c r="I2504" s="132"/>
      <c r="J2504" s="132"/>
      <c r="K2504" s="132"/>
      <c r="L2504" s="133"/>
      <c r="M2504" s="134"/>
      <c r="N2504" s="132"/>
      <c r="O2504" s="132"/>
      <c r="P2504" s="134" t="str">
        <f t="shared" si="552"/>
        <v>nepildyti</v>
      </c>
      <c r="Q2504" s="135" t="str">
        <f t="shared" si="552"/>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53"/>
        <v>0</v>
      </c>
      <c r="BI2504" s="54">
        <f t="shared" si="548"/>
        <v>0</v>
      </c>
      <c r="BJ2504" s="54">
        <f t="shared" si="547"/>
        <v>0</v>
      </c>
      <c r="BK2504" s="54">
        <f t="shared" si="549"/>
        <v>0</v>
      </c>
      <c r="BL2504" s="54">
        <f t="shared" si="554"/>
        <v>0</v>
      </c>
      <c r="BM2504" s="54">
        <f t="shared" si="555"/>
        <v>0</v>
      </c>
      <c r="BN2504" s="54" t="str">
        <f t="shared" si="556"/>
        <v>ne</v>
      </c>
      <c r="BO2504" s="54" t="str">
        <f t="shared" si="557"/>
        <v>ne</v>
      </c>
      <c r="BP2504" s="54" t="str">
        <f t="shared" si="557"/>
        <v>ne</v>
      </c>
      <c r="BQ2504" s="54" t="str">
        <f t="shared" si="558"/>
        <v>ne</v>
      </c>
      <c r="BR2504" s="54" t="str">
        <f t="shared" si="559"/>
        <v>ne</v>
      </c>
      <c r="BS2504" s="54" t="str">
        <f t="shared" si="550"/>
        <v>ne</v>
      </c>
    </row>
    <row r="2505" spans="2:71" x14ac:dyDescent="0.2">
      <c r="B2505" s="54" t="e">
        <f>VLOOKUP(E2505,'VPS1'!$J$10:$J$29,1,FALSE)</f>
        <v>#N/A</v>
      </c>
      <c r="C2505" s="131" t="str">
        <f t="shared" si="551"/>
        <v/>
      </c>
      <c r="D2505" s="132"/>
      <c r="E2505" s="132"/>
      <c r="F2505" s="55"/>
      <c r="G2505" s="132"/>
      <c r="H2505" s="132"/>
      <c r="I2505" s="132"/>
      <c r="J2505" s="132"/>
      <c r="K2505" s="132"/>
      <c r="L2505" s="133"/>
      <c r="M2505" s="134"/>
      <c r="N2505" s="132"/>
      <c r="O2505" s="132"/>
      <c r="P2505" s="134" t="str">
        <f t="shared" si="552"/>
        <v>nepildyti</v>
      </c>
      <c r="Q2505" s="135" t="str">
        <f t="shared" si="552"/>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53"/>
        <v>0</v>
      </c>
      <c r="BI2505" s="54">
        <f t="shared" si="548"/>
        <v>0</v>
      </c>
      <c r="BJ2505" s="54">
        <f t="shared" si="547"/>
        <v>0</v>
      </c>
      <c r="BK2505" s="54">
        <f t="shared" si="549"/>
        <v>0</v>
      </c>
      <c r="BL2505" s="54">
        <f t="shared" si="554"/>
        <v>0</v>
      </c>
      <c r="BM2505" s="54">
        <f t="shared" si="555"/>
        <v>0</v>
      </c>
      <c r="BN2505" s="54" t="str">
        <f t="shared" si="556"/>
        <v>ne</v>
      </c>
      <c r="BO2505" s="54" t="str">
        <f t="shared" si="557"/>
        <v>ne</v>
      </c>
      <c r="BP2505" s="54" t="str">
        <f t="shared" si="557"/>
        <v>ne</v>
      </c>
      <c r="BQ2505" s="54" t="str">
        <f t="shared" si="558"/>
        <v>ne</v>
      </c>
      <c r="BR2505" s="54" t="str">
        <f t="shared" si="559"/>
        <v>ne</v>
      </c>
      <c r="BS2505" s="54" t="str">
        <f t="shared" si="550"/>
        <v>ne</v>
      </c>
    </row>
    <row r="2506" spans="2:71" x14ac:dyDescent="0.2">
      <c r="B2506" s="54" t="e">
        <f>VLOOKUP(E2506,'VPS1'!$J$10:$J$29,1,FALSE)</f>
        <v>#N/A</v>
      </c>
      <c r="C2506" s="131" t="str">
        <f t="shared" si="551"/>
        <v/>
      </c>
      <c r="D2506" s="132"/>
      <c r="E2506" s="132"/>
      <c r="F2506" s="55"/>
      <c r="G2506" s="132"/>
      <c r="H2506" s="132"/>
      <c r="I2506" s="132"/>
      <c r="J2506" s="132"/>
      <c r="K2506" s="132"/>
      <c r="L2506" s="133"/>
      <c r="M2506" s="134"/>
      <c r="N2506" s="132"/>
      <c r="O2506" s="132"/>
      <c r="P2506" s="134" t="str">
        <f t="shared" si="552"/>
        <v>nepildyti</v>
      </c>
      <c r="Q2506" s="135" t="str">
        <f t="shared" si="552"/>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53"/>
        <v>0</v>
      </c>
      <c r="BI2506" s="54">
        <f t="shared" si="548"/>
        <v>0</v>
      </c>
      <c r="BJ2506" s="54">
        <f t="shared" si="547"/>
        <v>0</v>
      </c>
      <c r="BK2506" s="54">
        <f t="shared" si="549"/>
        <v>0</v>
      </c>
      <c r="BL2506" s="54">
        <f t="shared" si="554"/>
        <v>0</v>
      </c>
      <c r="BM2506" s="54">
        <f t="shared" si="555"/>
        <v>0</v>
      </c>
      <c r="BN2506" s="54" t="str">
        <f t="shared" si="556"/>
        <v>ne</v>
      </c>
      <c r="BO2506" s="54" t="str">
        <f t="shared" si="557"/>
        <v>ne</v>
      </c>
      <c r="BP2506" s="54" t="str">
        <f t="shared" si="557"/>
        <v>ne</v>
      </c>
      <c r="BQ2506" s="54" t="str">
        <f t="shared" si="558"/>
        <v>ne</v>
      </c>
      <c r="BR2506" s="54" t="str">
        <f t="shared" si="559"/>
        <v>ne</v>
      </c>
      <c r="BS2506" s="54" t="str">
        <f t="shared" si="550"/>
        <v>ne</v>
      </c>
    </row>
    <row r="2507" spans="2:71" x14ac:dyDescent="0.2">
      <c r="B2507" s="54" t="e">
        <f>VLOOKUP(E2507,'VPS1'!$J$10:$J$29,1,FALSE)</f>
        <v>#N/A</v>
      </c>
      <c r="C2507" s="131" t="str">
        <f t="shared" si="551"/>
        <v/>
      </c>
      <c r="D2507" s="132"/>
      <c r="E2507" s="132"/>
      <c r="F2507" s="55"/>
      <c r="G2507" s="132"/>
      <c r="H2507" s="132"/>
      <c r="I2507" s="132"/>
      <c r="J2507" s="132"/>
      <c r="K2507" s="132"/>
      <c r="L2507" s="133"/>
      <c r="M2507" s="134"/>
      <c r="N2507" s="132"/>
      <c r="O2507" s="132"/>
      <c r="P2507" s="134" t="str">
        <f t="shared" si="552"/>
        <v>nepildyti</v>
      </c>
      <c r="Q2507" s="135" t="str">
        <f t="shared" si="552"/>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53"/>
        <v>0</v>
      </c>
      <c r="BI2507" s="54">
        <f t="shared" si="548"/>
        <v>0</v>
      </c>
      <c r="BJ2507" s="54">
        <f t="shared" si="547"/>
        <v>0</v>
      </c>
      <c r="BK2507" s="54">
        <f t="shared" si="549"/>
        <v>0</v>
      </c>
      <c r="BL2507" s="54">
        <f t="shared" si="554"/>
        <v>0</v>
      </c>
      <c r="BM2507" s="54">
        <f t="shared" si="555"/>
        <v>0</v>
      </c>
      <c r="BN2507" s="54" t="str">
        <f t="shared" si="556"/>
        <v>ne</v>
      </c>
      <c r="BO2507" s="54" t="str">
        <f t="shared" si="557"/>
        <v>ne</v>
      </c>
      <c r="BP2507" s="54" t="str">
        <f t="shared" si="557"/>
        <v>ne</v>
      </c>
      <c r="BQ2507" s="54" t="str">
        <f t="shared" si="558"/>
        <v>ne</v>
      </c>
      <c r="BR2507" s="54" t="str">
        <f t="shared" si="559"/>
        <v>ne</v>
      </c>
      <c r="BS2507" s="54" t="str">
        <f t="shared" si="550"/>
        <v>ne</v>
      </c>
    </row>
    <row r="2508" spans="2:71" x14ac:dyDescent="0.2">
      <c r="B2508" s="54" t="e">
        <f>VLOOKUP(E2508,'VPS1'!$J$10:$J$29,1,FALSE)</f>
        <v>#N/A</v>
      </c>
      <c r="C2508" s="131" t="str">
        <f t="shared" si="551"/>
        <v/>
      </c>
      <c r="D2508" s="132"/>
      <c r="E2508" s="132"/>
      <c r="F2508" s="55"/>
      <c r="G2508" s="132"/>
      <c r="H2508" s="132"/>
      <c r="I2508" s="132"/>
      <c r="J2508" s="132"/>
      <c r="K2508" s="132"/>
      <c r="L2508" s="133"/>
      <c r="M2508" s="134"/>
      <c r="N2508" s="132"/>
      <c r="O2508" s="132"/>
      <c r="P2508" s="134" t="str">
        <f t="shared" si="552"/>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si="553"/>
        <v>0</v>
      </c>
      <c r="BI2508" s="54">
        <f t="shared" si="548"/>
        <v>0</v>
      </c>
      <c r="BJ2508" s="54">
        <f t="shared" si="547"/>
        <v>0</v>
      </c>
      <c r="BK2508" s="54">
        <f t="shared" si="549"/>
        <v>0</v>
      </c>
      <c r="BL2508" s="54">
        <f t="shared" si="554"/>
        <v>0</v>
      </c>
      <c r="BM2508" s="54">
        <f t="shared" si="555"/>
        <v>0</v>
      </c>
      <c r="BN2508" s="54" t="str">
        <f t="shared" si="556"/>
        <v>ne</v>
      </c>
      <c r="BO2508" s="54" t="str">
        <f t="shared" si="557"/>
        <v>ne</v>
      </c>
      <c r="BP2508" s="54" t="str">
        <f t="shared" si="557"/>
        <v>ne</v>
      </c>
      <c r="BQ2508" s="54" t="str">
        <f t="shared" si="558"/>
        <v>ne</v>
      </c>
      <c r="BR2508" s="54" t="str">
        <f t="shared" si="559"/>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ref="BG2514:BG2577" si="560">IF($F2514&gt;0,YEAR($F2514),)</f>
        <v>0</v>
      </c>
      <c r="BH2514" s="54">
        <f t="shared" si="553"/>
        <v>0</v>
      </c>
      <c r="BI2514" s="54">
        <f t="shared" si="548"/>
        <v>0</v>
      </c>
      <c r="BJ2514" s="54">
        <f t="shared" ref="BJ2514:BJ2577" si="561">IF($AI2514&gt;0,YEAR($AI2514),)</f>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60"/>
        <v>0</v>
      </c>
      <c r="BH2515" s="54">
        <f t="shared" si="553"/>
        <v>0</v>
      </c>
      <c r="BI2515" s="54">
        <f t="shared" si="548"/>
        <v>0</v>
      </c>
      <c r="BJ2515" s="54">
        <f t="shared" si="561"/>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60"/>
        <v>0</v>
      </c>
      <c r="BH2516" s="54">
        <f t="shared" si="553"/>
        <v>0</v>
      </c>
      <c r="BI2516" s="54">
        <f t="shared" si="548"/>
        <v>0</v>
      </c>
      <c r="BJ2516" s="54">
        <f t="shared" si="561"/>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60"/>
        <v>0</v>
      </c>
      <c r="BH2517" s="54">
        <f t="shared" si="553"/>
        <v>0</v>
      </c>
      <c r="BI2517" s="54">
        <f t="shared" si="548"/>
        <v>0</v>
      </c>
      <c r="BJ2517" s="54">
        <f t="shared" si="561"/>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60"/>
        <v>0</v>
      </c>
      <c r="BH2518" s="54">
        <f t="shared" si="553"/>
        <v>0</v>
      </c>
      <c r="BI2518" s="54">
        <f t="shared" si="548"/>
        <v>0</v>
      </c>
      <c r="BJ2518" s="54">
        <f t="shared" si="561"/>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si="560"/>
        <v>0</v>
      </c>
      <c r="BH2519" s="54">
        <f t="shared" si="553"/>
        <v>0</v>
      </c>
      <c r="BI2519" s="54">
        <f t="shared" si="548"/>
        <v>0</v>
      </c>
      <c r="BJ2519" s="54">
        <f t="shared" si="561"/>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ref="BI2566:BI2629" si="562">IF($AH2566&gt;0,YEAR($AH2566),)</f>
        <v>0</v>
      </c>
      <c r="BJ2566" s="54">
        <f t="shared" si="561"/>
        <v>0</v>
      </c>
      <c r="BK2566" s="54">
        <f t="shared" ref="BK2566:BK2629" si="563">IF($AJ2566&gt;0,YEAR($AJ2566),)</f>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ref="BS2566:BS2629" si="564">IF(BK2566&gt;0,"taip","ne")</f>
        <v>ne</v>
      </c>
    </row>
    <row r="2567" spans="2:71" x14ac:dyDescent="0.2">
      <c r="B2567" s="54" t="e">
        <f>VLOOKUP(E2567,'VPS1'!$J$10:$J$29,1,FALSE)</f>
        <v>#N/A</v>
      </c>
      <c r="C2567" s="131" t="str">
        <f t="shared" ref="C2567:C2630" si="565">LEFT(E2567,4)</f>
        <v/>
      </c>
      <c r="D2567" s="132"/>
      <c r="E2567" s="132"/>
      <c r="F2567" s="55"/>
      <c r="G2567" s="132"/>
      <c r="H2567" s="132"/>
      <c r="I2567" s="132"/>
      <c r="J2567" s="132"/>
      <c r="K2567" s="132"/>
      <c r="L2567" s="133"/>
      <c r="M2567" s="134"/>
      <c r="N2567" s="132"/>
      <c r="O2567" s="132"/>
      <c r="P2567" s="134" t="str">
        <f t="shared" ref="P2567:Q2630" si="566">IF($N2567="fizinis asmuo","užpildykite","nepildyti")</f>
        <v>nepildyti</v>
      </c>
      <c r="Q2567" s="135" t="str">
        <f t="shared" si="566"/>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ref="BH2567:BH2630" si="567">IF($AF2567&gt;0,YEAR($AF2567),)</f>
        <v>0</v>
      </c>
      <c r="BI2567" s="54">
        <f t="shared" si="562"/>
        <v>0</v>
      </c>
      <c r="BJ2567" s="54">
        <f t="shared" si="561"/>
        <v>0</v>
      </c>
      <c r="BK2567" s="54">
        <f t="shared" si="563"/>
        <v>0</v>
      </c>
      <c r="BL2567" s="54">
        <f t="shared" ref="BL2567:BL2630" si="568">IF($AK2567&gt;0,$AK2567,)</f>
        <v>0</v>
      </c>
      <c r="BM2567" s="54">
        <f t="shared" ref="BM2567:BM2630" si="569">IF($AL2567&gt;0,$AL2567,)</f>
        <v>0</v>
      </c>
      <c r="BN2567" s="54" t="str">
        <f t="shared" ref="BN2567:BN2630" si="570">IF(BH2567&gt;0,"taip","ne")</f>
        <v>ne</v>
      </c>
      <c r="BO2567" s="54" t="str">
        <f t="shared" ref="BO2567:BP2630" si="571">IF(BI2567&gt;0,"taip","ne")</f>
        <v>ne</v>
      </c>
      <c r="BP2567" s="54" t="str">
        <f t="shared" si="571"/>
        <v>ne</v>
      </c>
      <c r="BQ2567" s="54" t="str">
        <f t="shared" ref="BQ2567:BQ2630" si="572">IF(BL2567&gt;0,"taip","ne")</f>
        <v>ne</v>
      </c>
      <c r="BR2567" s="54" t="str">
        <f t="shared" ref="BR2567:BR2630" si="573">IF(BM2567&gt;0,"taip","ne")</f>
        <v>ne</v>
      </c>
      <c r="BS2567" s="54" t="str">
        <f t="shared" si="564"/>
        <v>ne</v>
      </c>
    </row>
    <row r="2568" spans="2:71" x14ac:dyDescent="0.2">
      <c r="B2568" s="54" t="e">
        <f>VLOOKUP(E2568,'VPS1'!$J$10:$J$29,1,FALSE)</f>
        <v>#N/A</v>
      </c>
      <c r="C2568" s="131" t="str">
        <f t="shared" si="565"/>
        <v/>
      </c>
      <c r="D2568" s="132"/>
      <c r="E2568" s="132"/>
      <c r="F2568" s="55"/>
      <c r="G2568" s="132"/>
      <c r="H2568" s="132"/>
      <c r="I2568" s="132"/>
      <c r="J2568" s="132"/>
      <c r="K2568" s="132"/>
      <c r="L2568" s="133"/>
      <c r="M2568" s="134"/>
      <c r="N2568" s="132"/>
      <c r="O2568" s="132"/>
      <c r="P2568" s="134" t="str">
        <f t="shared" si="566"/>
        <v>nepildyti</v>
      </c>
      <c r="Q2568" s="135" t="str">
        <f t="shared" si="566"/>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67"/>
        <v>0</v>
      </c>
      <c r="BI2568" s="54">
        <f t="shared" si="562"/>
        <v>0</v>
      </c>
      <c r="BJ2568" s="54">
        <f t="shared" si="561"/>
        <v>0</v>
      </c>
      <c r="BK2568" s="54">
        <f t="shared" si="563"/>
        <v>0</v>
      </c>
      <c r="BL2568" s="54">
        <f t="shared" si="568"/>
        <v>0</v>
      </c>
      <c r="BM2568" s="54">
        <f t="shared" si="569"/>
        <v>0</v>
      </c>
      <c r="BN2568" s="54" t="str">
        <f t="shared" si="570"/>
        <v>ne</v>
      </c>
      <c r="BO2568" s="54" t="str">
        <f t="shared" si="571"/>
        <v>ne</v>
      </c>
      <c r="BP2568" s="54" t="str">
        <f t="shared" si="571"/>
        <v>ne</v>
      </c>
      <c r="BQ2568" s="54" t="str">
        <f t="shared" si="572"/>
        <v>ne</v>
      </c>
      <c r="BR2568" s="54" t="str">
        <f t="shared" si="573"/>
        <v>ne</v>
      </c>
      <c r="BS2568" s="54" t="str">
        <f t="shared" si="564"/>
        <v>ne</v>
      </c>
    </row>
    <row r="2569" spans="2:71" x14ac:dyDescent="0.2">
      <c r="B2569" s="54" t="e">
        <f>VLOOKUP(E2569,'VPS1'!$J$10:$J$29,1,FALSE)</f>
        <v>#N/A</v>
      </c>
      <c r="C2569" s="131" t="str">
        <f t="shared" si="565"/>
        <v/>
      </c>
      <c r="D2569" s="132"/>
      <c r="E2569" s="132"/>
      <c r="F2569" s="55"/>
      <c r="G2569" s="132"/>
      <c r="H2569" s="132"/>
      <c r="I2569" s="132"/>
      <c r="J2569" s="132"/>
      <c r="K2569" s="132"/>
      <c r="L2569" s="133"/>
      <c r="M2569" s="134"/>
      <c r="N2569" s="132"/>
      <c r="O2569" s="132"/>
      <c r="P2569" s="134" t="str">
        <f t="shared" si="566"/>
        <v>nepildyti</v>
      </c>
      <c r="Q2569" s="135" t="str">
        <f t="shared" si="566"/>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67"/>
        <v>0</v>
      </c>
      <c r="BI2569" s="54">
        <f t="shared" si="562"/>
        <v>0</v>
      </c>
      <c r="BJ2569" s="54">
        <f t="shared" si="561"/>
        <v>0</v>
      </c>
      <c r="BK2569" s="54">
        <f t="shared" si="563"/>
        <v>0</v>
      </c>
      <c r="BL2569" s="54">
        <f t="shared" si="568"/>
        <v>0</v>
      </c>
      <c r="BM2569" s="54">
        <f t="shared" si="569"/>
        <v>0</v>
      </c>
      <c r="BN2569" s="54" t="str">
        <f t="shared" si="570"/>
        <v>ne</v>
      </c>
      <c r="BO2569" s="54" t="str">
        <f t="shared" si="571"/>
        <v>ne</v>
      </c>
      <c r="BP2569" s="54" t="str">
        <f t="shared" si="571"/>
        <v>ne</v>
      </c>
      <c r="BQ2569" s="54" t="str">
        <f t="shared" si="572"/>
        <v>ne</v>
      </c>
      <c r="BR2569" s="54" t="str">
        <f t="shared" si="573"/>
        <v>ne</v>
      </c>
      <c r="BS2569" s="54" t="str">
        <f t="shared" si="564"/>
        <v>ne</v>
      </c>
    </row>
    <row r="2570" spans="2:71" x14ac:dyDescent="0.2">
      <c r="B2570" s="54" t="e">
        <f>VLOOKUP(E2570,'VPS1'!$J$10:$J$29,1,FALSE)</f>
        <v>#N/A</v>
      </c>
      <c r="C2570" s="131" t="str">
        <f t="shared" si="565"/>
        <v/>
      </c>
      <c r="D2570" s="132"/>
      <c r="E2570" s="132"/>
      <c r="F2570" s="55"/>
      <c r="G2570" s="132"/>
      <c r="H2570" s="132"/>
      <c r="I2570" s="132"/>
      <c r="J2570" s="132"/>
      <c r="K2570" s="132"/>
      <c r="L2570" s="133"/>
      <c r="M2570" s="134"/>
      <c r="N2570" s="132"/>
      <c r="O2570" s="132"/>
      <c r="P2570" s="134" t="str">
        <f t="shared" si="566"/>
        <v>nepildyti</v>
      </c>
      <c r="Q2570" s="135" t="str">
        <f t="shared" si="566"/>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67"/>
        <v>0</v>
      </c>
      <c r="BI2570" s="54">
        <f t="shared" si="562"/>
        <v>0</v>
      </c>
      <c r="BJ2570" s="54">
        <f t="shared" si="561"/>
        <v>0</v>
      </c>
      <c r="BK2570" s="54">
        <f t="shared" si="563"/>
        <v>0</v>
      </c>
      <c r="BL2570" s="54">
        <f t="shared" si="568"/>
        <v>0</v>
      </c>
      <c r="BM2570" s="54">
        <f t="shared" si="569"/>
        <v>0</v>
      </c>
      <c r="BN2570" s="54" t="str">
        <f t="shared" si="570"/>
        <v>ne</v>
      </c>
      <c r="BO2570" s="54" t="str">
        <f t="shared" si="571"/>
        <v>ne</v>
      </c>
      <c r="BP2570" s="54" t="str">
        <f t="shared" si="571"/>
        <v>ne</v>
      </c>
      <c r="BQ2570" s="54" t="str">
        <f t="shared" si="572"/>
        <v>ne</v>
      </c>
      <c r="BR2570" s="54" t="str">
        <f t="shared" si="573"/>
        <v>ne</v>
      </c>
      <c r="BS2570" s="54" t="str">
        <f t="shared" si="564"/>
        <v>ne</v>
      </c>
    </row>
    <row r="2571" spans="2:71" x14ac:dyDescent="0.2">
      <c r="B2571" s="54" t="e">
        <f>VLOOKUP(E2571,'VPS1'!$J$10:$J$29,1,FALSE)</f>
        <v>#N/A</v>
      </c>
      <c r="C2571" s="131" t="str">
        <f t="shared" si="565"/>
        <v/>
      </c>
      <c r="D2571" s="132"/>
      <c r="E2571" s="132"/>
      <c r="F2571" s="55"/>
      <c r="G2571" s="132"/>
      <c r="H2571" s="132"/>
      <c r="I2571" s="132"/>
      <c r="J2571" s="132"/>
      <c r="K2571" s="132"/>
      <c r="L2571" s="133"/>
      <c r="M2571" s="134"/>
      <c r="N2571" s="132"/>
      <c r="O2571" s="132"/>
      <c r="P2571" s="134" t="str">
        <f t="shared" si="566"/>
        <v>nepildyti</v>
      </c>
      <c r="Q2571" s="135" t="str">
        <f t="shared" si="566"/>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67"/>
        <v>0</v>
      </c>
      <c r="BI2571" s="54">
        <f t="shared" si="562"/>
        <v>0</v>
      </c>
      <c r="BJ2571" s="54">
        <f t="shared" si="561"/>
        <v>0</v>
      </c>
      <c r="BK2571" s="54">
        <f t="shared" si="563"/>
        <v>0</v>
      </c>
      <c r="BL2571" s="54">
        <f t="shared" si="568"/>
        <v>0</v>
      </c>
      <c r="BM2571" s="54">
        <f t="shared" si="569"/>
        <v>0</v>
      </c>
      <c r="BN2571" s="54" t="str">
        <f t="shared" si="570"/>
        <v>ne</v>
      </c>
      <c r="BO2571" s="54" t="str">
        <f t="shared" si="571"/>
        <v>ne</v>
      </c>
      <c r="BP2571" s="54" t="str">
        <f t="shared" si="571"/>
        <v>ne</v>
      </c>
      <c r="BQ2571" s="54" t="str">
        <f t="shared" si="572"/>
        <v>ne</v>
      </c>
      <c r="BR2571" s="54" t="str">
        <f t="shared" si="573"/>
        <v>ne</v>
      </c>
      <c r="BS2571" s="54" t="str">
        <f t="shared" si="564"/>
        <v>ne</v>
      </c>
    </row>
    <row r="2572" spans="2:71" x14ac:dyDescent="0.2">
      <c r="B2572" s="54" t="e">
        <f>VLOOKUP(E2572,'VPS1'!$J$10:$J$29,1,FALSE)</f>
        <v>#N/A</v>
      </c>
      <c r="C2572" s="131" t="str">
        <f t="shared" si="565"/>
        <v/>
      </c>
      <c r="D2572" s="132"/>
      <c r="E2572" s="132"/>
      <c r="F2572" s="55"/>
      <c r="G2572" s="132"/>
      <c r="H2572" s="132"/>
      <c r="I2572" s="132"/>
      <c r="J2572" s="132"/>
      <c r="K2572" s="132"/>
      <c r="L2572" s="133"/>
      <c r="M2572" s="134"/>
      <c r="N2572" s="132"/>
      <c r="O2572" s="132"/>
      <c r="P2572" s="134" t="str">
        <f t="shared" si="566"/>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si="567"/>
        <v>0</v>
      </c>
      <c r="BI2572" s="54">
        <f t="shared" si="562"/>
        <v>0</v>
      </c>
      <c r="BJ2572" s="54">
        <f t="shared" si="561"/>
        <v>0</v>
      </c>
      <c r="BK2572" s="54">
        <f t="shared" si="563"/>
        <v>0</v>
      </c>
      <c r="BL2572" s="54">
        <f t="shared" si="568"/>
        <v>0</v>
      </c>
      <c r="BM2572" s="54">
        <f t="shared" si="569"/>
        <v>0</v>
      </c>
      <c r="BN2572" s="54" t="str">
        <f t="shared" si="570"/>
        <v>ne</v>
      </c>
      <c r="BO2572" s="54" t="str">
        <f t="shared" si="571"/>
        <v>ne</v>
      </c>
      <c r="BP2572" s="54" t="str">
        <f t="shared" si="571"/>
        <v>ne</v>
      </c>
      <c r="BQ2572" s="54" t="str">
        <f t="shared" si="572"/>
        <v>ne</v>
      </c>
      <c r="BR2572" s="54" t="str">
        <f t="shared" si="573"/>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ref="BG2578:BG2641" si="574">IF($F2578&gt;0,YEAR($F2578),)</f>
        <v>0</v>
      </c>
      <c r="BH2578" s="54">
        <f t="shared" si="567"/>
        <v>0</v>
      </c>
      <c r="BI2578" s="54">
        <f t="shared" si="562"/>
        <v>0</v>
      </c>
      <c r="BJ2578" s="54">
        <f t="shared" ref="BJ2578:BJ2641" si="575">IF($AI2578&gt;0,YEAR($AI2578),)</f>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74"/>
        <v>0</v>
      </c>
      <c r="BH2579" s="54">
        <f t="shared" si="567"/>
        <v>0</v>
      </c>
      <c r="BI2579" s="54">
        <f t="shared" si="562"/>
        <v>0</v>
      </c>
      <c r="BJ2579" s="54">
        <f t="shared" si="575"/>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74"/>
        <v>0</v>
      </c>
      <c r="BH2580" s="54">
        <f t="shared" si="567"/>
        <v>0</v>
      </c>
      <c r="BI2580" s="54">
        <f t="shared" si="562"/>
        <v>0</v>
      </c>
      <c r="BJ2580" s="54">
        <f t="shared" si="575"/>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74"/>
        <v>0</v>
      </c>
      <c r="BH2581" s="54">
        <f t="shared" si="567"/>
        <v>0</v>
      </c>
      <c r="BI2581" s="54">
        <f t="shared" si="562"/>
        <v>0</v>
      </c>
      <c r="BJ2581" s="54">
        <f t="shared" si="575"/>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74"/>
        <v>0</v>
      </c>
      <c r="BH2582" s="54">
        <f t="shared" si="567"/>
        <v>0</v>
      </c>
      <c r="BI2582" s="54">
        <f t="shared" si="562"/>
        <v>0</v>
      </c>
      <c r="BJ2582" s="54">
        <f t="shared" si="575"/>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si="574"/>
        <v>0</v>
      </c>
      <c r="BH2583" s="54">
        <f t="shared" si="567"/>
        <v>0</v>
      </c>
      <c r="BI2583" s="54">
        <f t="shared" si="562"/>
        <v>0</v>
      </c>
      <c r="BJ2583" s="54">
        <f t="shared" si="575"/>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ref="BI2630:BI2693" si="576">IF($AH2630&gt;0,YEAR($AH2630),)</f>
        <v>0</v>
      </c>
      <c r="BJ2630" s="54">
        <f t="shared" si="575"/>
        <v>0</v>
      </c>
      <c r="BK2630" s="54">
        <f t="shared" ref="BK2630:BK2693" si="577">IF($AJ2630&gt;0,YEAR($AJ2630),)</f>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ref="BS2630:BS2693" si="578">IF(BK2630&gt;0,"taip","ne")</f>
        <v>ne</v>
      </c>
    </row>
    <row r="2631" spans="2:71" x14ac:dyDescent="0.2">
      <c r="B2631" s="54" t="e">
        <f>VLOOKUP(E2631,'VPS1'!$J$10:$J$29,1,FALSE)</f>
        <v>#N/A</v>
      </c>
      <c r="C2631" s="131" t="str">
        <f t="shared" ref="C2631:C2694" si="579">LEFT(E2631,4)</f>
        <v/>
      </c>
      <c r="D2631" s="132"/>
      <c r="E2631" s="132"/>
      <c r="F2631" s="55"/>
      <c r="G2631" s="132"/>
      <c r="H2631" s="132"/>
      <c r="I2631" s="132"/>
      <c r="J2631" s="132"/>
      <c r="K2631" s="132"/>
      <c r="L2631" s="133"/>
      <c r="M2631" s="134"/>
      <c r="N2631" s="132"/>
      <c r="O2631" s="132"/>
      <c r="P2631" s="134" t="str">
        <f t="shared" ref="P2631:Q2694" si="580">IF($N2631="fizinis asmuo","užpildykite","nepildyti")</f>
        <v>nepildyti</v>
      </c>
      <c r="Q2631" s="135" t="str">
        <f t="shared" si="580"/>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ref="BH2631:BH2694" si="581">IF($AF2631&gt;0,YEAR($AF2631),)</f>
        <v>0</v>
      </c>
      <c r="BI2631" s="54">
        <f t="shared" si="576"/>
        <v>0</v>
      </c>
      <c r="BJ2631" s="54">
        <f t="shared" si="575"/>
        <v>0</v>
      </c>
      <c r="BK2631" s="54">
        <f t="shared" si="577"/>
        <v>0</v>
      </c>
      <c r="BL2631" s="54">
        <f t="shared" ref="BL2631:BL2694" si="582">IF($AK2631&gt;0,$AK2631,)</f>
        <v>0</v>
      </c>
      <c r="BM2631" s="54">
        <f t="shared" ref="BM2631:BM2694" si="583">IF($AL2631&gt;0,$AL2631,)</f>
        <v>0</v>
      </c>
      <c r="BN2631" s="54" t="str">
        <f t="shared" ref="BN2631:BN2694" si="584">IF(BH2631&gt;0,"taip","ne")</f>
        <v>ne</v>
      </c>
      <c r="BO2631" s="54" t="str">
        <f t="shared" ref="BO2631:BP2694" si="585">IF(BI2631&gt;0,"taip","ne")</f>
        <v>ne</v>
      </c>
      <c r="BP2631" s="54" t="str">
        <f t="shared" si="585"/>
        <v>ne</v>
      </c>
      <c r="BQ2631" s="54" t="str">
        <f t="shared" ref="BQ2631:BQ2694" si="586">IF(BL2631&gt;0,"taip","ne")</f>
        <v>ne</v>
      </c>
      <c r="BR2631" s="54" t="str">
        <f t="shared" ref="BR2631:BR2694" si="587">IF(BM2631&gt;0,"taip","ne")</f>
        <v>ne</v>
      </c>
      <c r="BS2631" s="54" t="str">
        <f t="shared" si="578"/>
        <v>ne</v>
      </c>
    </row>
    <row r="2632" spans="2:71" x14ac:dyDescent="0.2">
      <c r="B2632" s="54" t="e">
        <f>VLOOKUP(E2632,'VPS1'!$J$10:$J$29,1,FALSE)</f>
        <v>#N/A</v>
      </c>
      <c r="C2632" s="131" t="str">
        <f t="shared" si="579"/>
        <v/>
      </c>
      <c r="D2632" s="132"/>
      <c r="E2632" s="132"/>
      <c r="F2632" s="55"/>
      <c r="G2632" s="132"/>
      <c r="H2632" s="132"/>
      <c r="I2632" s="132"/>
      <c r="J2632" s="132"/>
      <c r="K2632" s="132"/>
      <c r="L2632" s="133"/>
      <c r="M2632" s="134"/>
      <c r="N2632" s="132"/>
      <c r="O2632" s="132"/>
      <c r="P2632" s="134" t="str">
        <f t="shared" si="580"/>
        <v>nepildyti</v>
      </c>
      <c r="Q2632" s="135" t="str">
        <f t="shared" si="580"/>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81"/>
        <v>0</v>
      </c>
      <c r="BI2632" s="54">
        <f t="shared" si="576"/>
        <v>0</v>
      </c>
      <c r="BJ2632" s="54">
        <f t="shared" si="575"/>
        <v>0</v>
      </c>
      <c r="BK2632" s="54">
        <f t="shared" si="577"/>
        <v>0</v>
      </c>
      <c r="BL2632" s="54">
        <f t="shared" si="582"/>
        <v>0</v>
      </c>
      <c r="BM2632" s="54">
        <f t="shared" si="583"/>
        <v>0</v>
      </c>
      <c r="BN2632" s="54" t="str">
        <f t="shared" si="584"/>
        <v>ne</v>
      </c>
      <c r="BO2632" s="54" t="str">
        <f t="shared" si="585"/>
        <v>ne</v>
      </c>
      <c r="BP2632" s="54" t="str">
        <f t="shared" si="585"/>
        <v>ne</v>
      </c>
      <c r="BQ2632" s="54" t="str">
        <f t="shared" si="586"/>
        <v>ne</v>
      </c>
      <c r="BR2632" s="54" t="str">
        <f t="shared" si="587"/>
        <v>ne</v>
      </c>
      <c r="BS2632" s="54" t="str">
        <f t="shared" si="578"/>
        <v>ne</v>
      </c>
    </row>
    <row r="2633" spans="2:71" x14ac:dyDescent="0.2">
      <c r="B2633" s="54" t="e">
        <f>VLOOKUP(E2633,'VPS1'!$J$10:$J$29,1,FALSE)</f>
        <v>#N/A</v>
      </c>
      <c r="C2633" s="131" t="str">
        <f t="shared" si="579"/>
        <v/>
      </c>
      <c r="D2633" s="132"/>
      <c r="E2633" s="132"/>
      <c r="F2633" s="55"/>
      <c r="G2633" s="132"/>
      <c r="H2633" s="132"/>
      <c r="I2633" s="132"/>
      <c r="J2633" s="132"/>
      <c r="K2633" s="132"/>
      <c r="L2633" s="133"/>
      <c r="M2633" s="134"/>
      <c r="N2633" s="132"/>
      <c r="O2633" s="132"/>
      <c r="P2633" s="134" t="str">
        <f t="shared" si="580"/>
        <v>nepildyti</v>
      </c>
      <c r="Q2633" s="135" t="str">
        <f t="shared" si="580"/>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81"/>
        <v>0</v>
      </c>
      <c r="BI2633" s="54">
        <f t="shared" si="576"/>
        <v>0</v>
      </c>
      <c r="BJ2633" s="54">
        <f t="shared" si="575"/>
        <v>0</v>
      </c>
      <c r="BK2633" s="54">
        <f t="shared" si="577"/>
        <v>0</v>
      </c>
      <c r="BL2633" s="54">
        <f t="shared" si="582"/>
        <v>0</v>
      </c>
      <c r="BM2633" s="54">
        <f t="shared" si="583"/>
        <v>0</v>
      </c>
      <c r="BN2633" s="54" t="str">
        <f t="shared" si="584"/>
        <v>ne</v>
      </c>
      <c r="BO2633" s="54" t="str">
        <f t="shared" si="585"/>
        <v>ne</v>
      </c>
      <c r="BP2633" s="54" t="str">
        <f t="shared" si="585"/>
        <v>ne</v>
      </c>
      <c r="BQ2633" s="54" t="str">
        <f t="shared" si="586"/>
        <v>ne</v>
      </c>
      <c r="BR2633" s="54" t="str">
        <f t="shared" si="587"/>
        <v>ne</v>
      </c>
      <c r="BS2633" s="54" t="str">
        <f t="shared" si="578"/>
        <v>ne</v>
      </c>
    </row>
    <row r="2634" spans="2:71" x14ac:dyDescent="0.2">
      <c r="B2634" s="54" t="e">
        <f>VLOOKUP(E2634,'VPS1'!$J$10:$J$29,1,FALSE)</f>
        <v>#N/A</v>
      </c>
      <c r="C2634" s="131" t="str">
        <f t="shared" si="579"/>
        <v/>
      </c>
      <c r="D2634" s="132"/>
      <c r="E2634" s="132"/>
      <c r="F2634" s="55"/>
      <c r="G2634" s="132"/>
      <c r="H2634" s="132"/>
      <c r="I2634" s="132"/>
      <c r="J2634" s="132"/>
      <c r="K2634" s="132"/>
      <c r="L2634" s="133"/>
      <c r="M2634" s="134"/>
      <c r="N2634" s="132"/>
      <c r="O2634" s="132"/>
      <c r="P2634" s="134" t="str">
        <f t="shared" si="580"/>
        <v>nepildyti</v>
      </c>
      <c r="Q2634" s="135" t="str">
        <f t="shared" si="580"/>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81"/>
        <v>0</v>
      </c>
      <c r="BI2634" s="54">
        <f t="shared" si="576"/>
        <v>0</v>
      </c>
      <c r="BJ2634" s="54">
        <f t="shared" si="575"/>
        <v>0</v>
      </c>
      <c r="BK2634" s="54">
        <f t="shared" si="577"/>
        <v>0</v>
      </c>
      <c r="BL2634" s="54">
        <f t="shared" si="582"/>
        <v>0</v>
      </c>
      <c r="BM2634" s="54">
        <f t="shared" si="583"/>
        <v>0</v>
      </c>
      <c r="BN2634" s="54" t="str">
        <f t="shared" si="584"/>
        <v>ne</v>
      </c>
      <c r="BO2634" s="54" t="str">
        <f t="shared" si="585"/>
        <v>ne</v>
      </c>
      <c r="BP2634" s="54" t="str">
        <f t="shared" si="585"/>
        <v>ne</v>
      </c>
      <c r="BQ2634" s="54" t="str">
        <f t="shared" si="586"/>
        <v>ne</v>
      </c>
      <c r="BR2634" s="54" t="str">
        <f t="shared" si="587"/>
        <v>ne</v>
      </c>
      <c r="BS2634" s="54" t="str">
        <f t="shared" si="578"/>
        <v>ne</v>
      </c>
    </row>
    <row r="2635" spans="2:71" x14ac:dyDescent="0.2">
      <c r="B2635" s="54" t="e">
        <f>VLOOKUP(E2635,'VPS1'!$J$10:$J$29,1,FALSE)</f>
        <v>#N/A</v>
      </c>
      <c r="C2635" s="131" t="str">
        <f t="shared" si="579"/>
        <v/>
      </c>
      <c r="D2635" s="132"/>
      <c r="E2635" s="132"/>
      <c r="F2635" s="55"/>
      <c r="G2635" s="132"/>
      <c r="H2635" s="132"/>
      <c r="I2635" s="132"/>
      <c r="J2635" s="132"/>
      <c r="K2635" s="132"/>
      <c r="L2635" s="133"/>
      <c r="M2635" s="134"/>
      <c r="N2635" s="132"/>
      <c r="O2635" s="132"/>
      <c r="P2635" s="134" t="str">
        <f t="shared" si="580"/>
        <v>nepildyti</v>
      </c>
      <c r="Q2635" s="135" t="str">
        <f t="shared" si="580"/>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81"/>
        <v>0</v>
      </c>
      <c r="BI2635" s="54">
        <f t="shared" si="576"/>
        <v>0</v>
      </c>
      <c r="BJ2635" s="54">
        <f t="shared" si="575"/>
        <v>0</v>
      </c>
      <c r="BK2635" s="54">
        <f t="shared" si="577"/>
        <v>0</v>
      </c>
      <c r="BL2635" s="54">
        <f t="shared" si="582"/>
        <v>0</v>
      </c>
      <c r="BM2635" s="54">
        <f t="shared" si="583"/>
        <v>0</v>
      </c>
      <c r="BN2635" s="54" t="str">
        <f t="shared" si="584"/>
        <v>ne</v>
      </c>
      <c r="BO2635" s="54" t="str">
        <f t="shared" si="585"/>
        <v>ne</v>
      </c>
      <c r="BP2635" s="54" t="str">
        <f t="shared" si="585"/>
        <v>ne</v>
      </c>
      <c r="BQ2635" s="54" t="str">
        <f t="shared" si="586"/>
        <v>ne</v>
      </c>
      <c r="BR2635" s="54" t="str">
        <f t="shared" si="587"/>
        <v>ne</v>
      </c>
      <c r="BS2635" s="54" t="str">
        <f t="shared" si="578"/>
        <v>ne</v>
      </c>
    </row>
    <row r="2636" spans="2:71" x14ac:dyDescent="0.2">
      <c r="B2636" s="54" t="e">
        <f>VLOOKUP(E2636,'VPS1'!$J$10:$J$29,1,FALSE)</f>
        <v>#N/A</v>
      </c>
      <c r="C2636" s="131" t="str">
        <f t="shared" si="579"/>
        <v/>
      </c>
      <c r="D2636" s="132"/>
      <c r="E2636" s="132"/>
      <c r="F2636" s="55"/>
      <c r="G2636" s="132"/>
      <c r="H2636" s="132"/>
      <c r="I2636" s="132"/>
      <c r="J2636" s="132"/>
      <c r="K2636" s="132"/>
      <c r="L2636" s="133"/>
      <c r="M2636" s="134"/>
      <c r="N2636" s="132"/>
      <c r="O2636" s="132"/>
      <c r="P2636" s="134" t="str">
        <f t="shared" si="580"/>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si="581"/>
        <v>0</v>
      </c>
      <c r="BI2636" s="54">
        <f t="shared" si="576"/>
        <v>0</v>
      </c>
      <c r="BJ2636" s="54">
        <f t="shared" si="575"/>
        <v>0</v>
      </c>
      <c r="BK2636" s="54">
        <f t="shared" si="577"/>
        <v>0</v>
      </c>
      <c r="BL2636" s="54">
        <f t="shared" si="582"/>
        <v>0</v>
      </c>
      <c r="BM2636" s="54">
        <f t="shared" si="583"/>
        <v>0</v>
      </c>
      <c r="BN2636" s="54" t="str">
        <f t="shared" si="584"/>
        <v>ne</v>
      </c>
      <c r="BO2636" s="54" t="str">
        <f t="shared" si="585"/>
        <v>ne</v>
      </c>
      <c r="BP2636" s="54" t="str">
        <f t="shared" si="585"/>
        <v>ne</v>
      </c>
      <c r="BQ2636" s="54" t="str">
        <f t="shared" si="586"/>
        <v>ne</v>
      </c>
      <c r="BR2636" s="54" t="str">
        <f t="shared" si="587"/>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ref="BG2642:BG2705" si="588">IF($F2642&gt;0,YEAR($F2642),)</f>
        <v>0</v>
      </c>
      <c r="BH2642" s="54">
        <f t="shared" si="581"/>
        <v>0</v>
      </c>
      <c r="BI2642" s="54">
        <f t="shared" si="576"/>
        <v>0</v>
      </c>
      <c r="BJ2642" s="54">
        <f t="shared" ref="BJ2642:BJ2705" si="589">IF($AI2642&gt;0,YEAR($AI2642),)</f>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88"/>
        <v>0</v>
      </c>
      <c r="BH2643" s="54">
        <f t="shared" si="581"/>
        <v>0</v>
      </c>
      <c r="BI2643" s="54">
        <f t="shared" si="576"/>
        <v>0</v>
      </c>
      <c r="BJ2643" s="54">
        <f t="shared" si="589"/>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88"/>
        <v>0</v>
      </c>
      <c r="BH2644" s="54">
        <f t="shared" si="581"/>
        <v>0</v>
      </c>
      <c r="BI2644" s="54">
        <f t="shared" si="576"/>
        <v>0</v>
      </c>
      <c r="BJ2644" s="54">
        <f t="shared" si="589"/>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88"/>
        <v>0</v>
      </c>
      <c r="BH2645" s="54">
        <f t="shared" si="581"/>
        <v>0</v>
      </c>
      <c r="BI2645" s="54">
        <f t="shared" si="576"/>
        <v>0</v>
      </c>
      <c r="BJ2645" s="54">
        <f t="shared" si="589"/>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88"/>
        <v>0</v>
      </c>
      <c r="BH2646" s="54">
        <f t="shared" si="581"/>
        <v>0</v>
      </c>
      <c r="BI2646" s="54">
        <f t="shared" si="576"/>
        <v>0</v>
      </c>
      <c r="BJ2646" s="54">
        <f t="shared" si="589"/>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si="588"/>
        <v>0</v>
      </c>
      <c r="BH2647" s="54">
        <f t="shared" si="581"/>
        <v>0</v>
      </c>
      <c r="BI2647" s="54">
        <f t="shared" si="576"/>
        <v>0</v>
      </c>
      <c r="BJ2647" s="54">
        <f t="shared" si="589"/>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ref="BI2694:BI2757" si="590">IF($AH2694&gt;0,YEAR($AH2694),)</f>
        <v>0</v>
      </c>
      <c r="BJ2694" s="54">
        <f t="shared" si="589"/>
        <v>0</v>
      </c>
      <c r="BK2694" s="54">
        <f t="shared" ref="BK2694:BK2757" si="591">IF($AJ2694&gt;0,YEAR($AJ2694),)</f>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ref="BS2694:BS2757" si="592">IF(BK2694&gt;0,"taip","ne")</f>
        <v>ne</v>
      </c>
    </row>
    <row r="2695" spans="2:71" x14ac:dyDescent="0.2">
      <c r="B2695" s="54" t="e">
        <f>VLOOKUP(E2695,'VPS1'!$J$10:$J$29,1,FALSE)</f>
        <v>#N/A</v>
      </c>
      <c r="C2695" s="131" t="str">
        <f t="shared" ref="C2695:C2758" si="593">LEFT(E2695,4)</f>
        <v/>
      </c>
      <c r="D2695" s="132"/>
      <c r="E2695" s="132"/>
      <c r="F2695" s="55"/>
      <c r="G2695" s="132"/>
      <c r="H2695" s="132"/>
      <c r="I2695" s="132"/>
      <c r="J2695" s="132"/>
      <c r="K2695" s="132"/>
      <c r="L2695" s="133"/>
      <c r="M2695" s="134"/>
      <c r="N2695" s="132"/>
      <c r="O2695" s="132"/>
      <c r="P2695" s="134" t="str">
        <f t="shared" ref="P2695:Q2758" si="594">IF($N2695="fizinis asmuo","užpildykite","nepildyti")</f>
        <v>nepildyti</v>
      </c>
      <c r="Q2695" s="135" t="str">
        <f t="shared" si="594"/>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ref="BH2695:BH2758" si="595">IF($AF2695&gt;0,YEAR($AF2695),)</f>
        <v>0</v>
      </c>
      <c r="BI2695" s="54">
        <f t="shared" si="590"/>
        <v>0</v>
      </c>
      <c r="BJ2695" s="54">
        <f t="shared" si="589"/>
        <v>0</v>
      </c>
      <c r="BK2695" s="54">
        <f t="shared" si="591"/>
        <v>0</v>
      </c>
      <c r="BL2695" s="54">
        <f t="shared" ref="BL2695:BL2758" si="596">IF($AK2695&gt;0,$AK2695,)</f>
        <v>0</v>
      </c>
      <c r="BM2695" s="54">
        <f t="shared" ref="BM2695:BM2758" si="597">IF($AL2695&gt;0,$AL2695,)</f>
        <v>0</v>
      </c>
      <c r="BN2695" s="54" t="str">
        <f t="shared" ref="BN2695:BN2758" si="598">IF(BH2695&gt;0,"taip","ne")</f>
        <v>ne</v>
      </c>
      <c r="BO2695" s="54" t="str">
        <f t="shared" ref="BO2695:BP2758" si="599">IF(BI2695&gt;0,"taip","ne")</f>
        <v>ne</v>
      </c>
      <c r="BP2695" s="54" t="str">
        <f t="shared" si="599"/>
        <v>ne</v>
      </c>
      <c r="BQ2695" s="54" t="str">
        <f t="shared" ref="BQ2695:BQ2758" si="600">IF(BL2695&gt;0,"taip","ne")</f>
        <v>ne</v>
      </c>
      <c r="BR2695" s="54" t="str">
        <f t="shared" ref="BR2695:BR2758" si="601">IF(BM2695&gt;0,"taip","ne")</f>
        <v>ne</v>
      </c>
      <c r="BS2695" s="54" t="str">
        <f t="shared" si="592"/>
        <v>ne</v>
      </c>
    </row>
    <row r="2696" spans="2:71" x14ac:dyDescent="0.2">
      <c r="B2696" s="54" t="e">
        <f>VLOOKUP(E2696,'VPS1'!$J$10:$J$29,1,FALSE)</f>
        <v>#N/A</v>
      </c>
      <c r="C2696" s="131" t="str">
        <f t="shared" si="593"/>
        <v/>
      </c>
      <c r="D2696" s="132"/>
      <c r="E2696" s="132"/>
      <c r="F2696" s="55"/>
      <c r="G2696" s="132"/>
      <c r="H2696" s="132"/>
      <c r="I2696" s="132"/>
      <c r="J2696" s="132"/>
      <c r="K2696" s="132"/>
      <c r="L2696" s="133"/>
      <c r="M2696" s="134"/>
      <c r="N2696" s="132"/>
      <c r="O2696" s="132"/>
      <c r="P2696" s="134" t="str">
        <f t="shared" si="594"/>
        <v>nepildyti</v>
      </c>
      <c r="Q2696" s="135" t="str">
        <f t="shared" si="594"/>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95"/>
        <v>0</v>
      </c>
      <c r="BI2696" s="54">
        <f t="shared" si="590"/>
        <v>0</v>
      </c>
      <c r="BJ2696" s="54">
        <f t="shared" si="589"/>
        <v>0</v>
      </c>
      <c r="BK2696" s="54">
        <f t="shared" si="591"/>
        <v>0</v>
      </c>
      <c r="BL2696" s="54">
        <f t="shared" si="596"/>
        <v>0</v>
      </c>
      <c r="BM2696" s="54">
        <f t="shared" si="597"/>
        <v>0</v>
      </c>
      <c r="BN2696" s="54" t="str">
        <f t="shared" si="598"/>
        <v>ne</v>
      </c>
      <c r="BO2696" s="54" t="str">
        <f t="shared" si="599"/>
        <v>ne</v>
      </c>
      <c r="BP2696" s="54" t="str">
        <f t="shared" si="599"/>
        <v>ne</v>
      </c>
      <c r="BQ2696" s="54" t="str">
        <f t="shared" si="600"/>
        <v>ne</v>
      </c>
      <c r="BR2696" s="54" t="str">
        <f t="shared" si="601"/>
        <v>ne</v>
      </c>
      <c r="BS2696" s="54" t="str">
        <f t="shared" si="592"/>
        <v>ne</v>
      </c>
    </row>
    <row r="2697" spans="2:71" x14ac:dyDescent="0.2">
      <c r="B2697" s="54" t="e">
        <f>VLOOKUP(E2697,'VPS1'!$J$10:$J$29,1,FALSE)</f>
        <v>#N/A</v>
      </c>
      <c r="C2697" s="131" t="str">
        <f t="shared" si="593"/>
        <v/>
      </c>
      <c r="D2697" s="132"/>
      <c r="E2697" s="132"/>
      <c r="F2697" s="55"/>
      <c r="G2697" s="132"/>
      <c r="H2697" s="132"/>
      <c r="I2697" s="132"/>
      <c r="J2697" s="132"/>
      <c r="K2697" s="132"/>
      <c r="L2697" s="133"/>
      <c r="M2697" s="134"/>
      <c r="N2697" s="132"/>
      <c r="O2697" s="132"/>
      <c r="P2697" s="134" t="str">
        <f t="shared" si="594"/>
        <v>nepildyti</v>
      </c>
      <c r="Q2697" s="135" t="str">
        <f t="shared" si="594"/>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95"/>
        <v>0</v>
      </c>
      <c r="BI2697" s="54">
        <f t="shared" si="590"/>
        <v>0</v>
      </c>
      <c r="BJ2697" s="54">
        <f t="shared" si="589"/>
        <v>0</v>
      </c>
      <c r="BK2697" s="54">
        <f t="shared" si="591"/>
        <v>0</v>
      </c>
      <c r="BL2697" s="54">
        <f t="shared" si="596"/>
        <v>0</v>
      </c>
      <c r="BM2697" s="54">
        <f t="shared" si="597"/>
        <v>0</v>
      </c>
      <c r="BN2697" s="54" t="str">
        <f t="shared" si="598"/>
        <v>ne</v>
      </c>
      <c r="BO2697" s="54" t="str">
        <f t="shared" si="599"/>
        <v>ne</v>
      </c>
      <c r="BP2697" s="54" t="str">
        <f t="shared" si="599"/>
        <v>ne</v>
      </c>
      <c r="BQ2697" s="54" t="str">
        <f t="shared" si="600"/>
        <v>ne</v>
      </c>
      <c r="BR2697" s="54" t="str">
        <f t="shared" si="601"/>
        <v>ne</v>
      </c>
      <c r="BS2697" s="54" t="str">
        <f t="shared" si="592"/>
        <v>ne</v>
      </c>
    </row>
    <row r="2698" spans="2:71" x14ac:dyDescent="0.2">
      <c r="B2698" s="54" t="e">
        <f>VLOOKUP(E2698,'VPS1'!$J$10:$J$29,1,FALSE)</f>
        <v>#N/A</v>
      </c>
      <c r="C2698" s="131" t="str">
        <f t="shared" si="593"/>
        <v/>
      </c>
      <c r="D2698" s="132"/>
      <c r="E2698" s="132"/>
      <c r="F2698" s="55"/>
      <c r="G2698" s="132"/>
      <c r="H2698" s="132"/>
      <c r="I2698" s="132"/>
      <c r="J2698" s="132"/>
      <c r="K2698" s="132"/>
      <c r="L2698" s="133"/>
      <c r="M2698" s="134"/>
      <c r="N2698" s="132"/>
      <c r="O2698" s="132"/>
      <c r="P2698" s="134" t="str">
        <f t="shared" si="594"/>
        <v>nepildyti</v>
      </c>
      <c r="Q2698" s="135" t="str">
        <f t="shared" si="594"/>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95"/>
        <v>0</v>
      </c>
      <c r="BI2698" s="54">
        <f t="shared" si="590"/>
        <v>0</v>
      </c>
      <c r="BJ2698" s="54">
        <f t="shared" si="589"/>
        <v>0</v>
      </c>
      <c r="BK2698" s="54">
        <f t="shared" si="591"/>
        <v>0</v>
      </c>
      <c r="BL2698" s="54">
        <f t="shared" si="596"/>
        <v>0</v>
      </c>
      <c r="BM2698" s="54">
        <f t="shared" si="597"/>
        <v>0</v>
      </c>
      <c r="BN2698" s="54" t="str">
        <f t="shared" si="598"/>
        <v>ne</v>
      </c>
      <c r="BO2698" s="54" t="str">
        <f t="shared" si="599"/>
        <v>ne</v>
      </c>
      <c r="BP2698" s="54" t="str">
        <f t="shared" si="599"/>
        <v>ne</v>
      </c>
      <c r="BQ2698" s="54" t="str">
        <f t="shared" si="600"/>
        <v>ne</v>
      </c>
      <c r="BR2698" s="54" t="str">
        <f t="shared" si="601"/>
        <v>ne</v>
      </c>
      <c r="BS2698" s="54" t="str">
        <f t="shared" si="592"/>
        <v>ne</v>
      </c>
    </row>
    <row r="2699" spans="2:71" x14ac:dyDescent="0.2">
      <c r="B2699" s="54" t="e">
        <f>VLOOKUP(E2699,'VPS1'!$J$10:$J$29,1,FALSE)</f>
        <v>#N/A</v>
      </c>
      <c r="C2699" s="131" t="str">
        <f t="shared" si="593"/>
        <v/>
      </c>
      <c r="D2699" s="132"/>
      <c r="E2699" s="132"/>
      <c r="F2699" s="55"/>
      <c r="G2699" s="132"/>
      <c r="H2699" s="132"/>
      <c r="I2699" s="132"/>
      <c r="J2699" s="132"/>
      <c r="K2699" s="132"/>
      <c r="L2699" s="133"/>
      <c r="M2699" s="134"/>
      <c r="N2699" s="132"/>
      <c r="O2699" s="132"/>
      <c r="P2699" s="134" t="str">
        <f t="shared" si="594"/>
        <v>nepildyti</v>
      </c>
      <c r="Q2699" s="135" t="str">
        <f t="shared" si="594"/>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95"/>
        <v>0</v>
      </c>
      <c r="BI2699" s="54">
        <f t="shared" si="590"/>
        <v>0</v>
      </c>
      <c r="BJ2699" s="54">
        <f t="shared" si="589"/>
        <v>0</v>
      </c>
      <c r="BK2699" s="54">
        <f t="shared" si="591"/>
        <v>0</v>
      </c>
      <c r="BL2699" s="54">
        <f t="shared" si="596"/>
        <v>0</v>
      </c>
      <c r="BM2699" s="54">
        <f t="shared" si="597"/>
        <v>0</v>
      </c>
      <c r="BN2699" s="54" t="str">
        <f t="shared" si="598"/>
        <v>ne</v>
      </c>
      <c r="BO2699" s="54" t="str">
        <f t="shared" si="599"/>
        <v>ne</v>
      </c>
      <c r="BP2699" s="54" t="str">
        <f t="shared" si="599"/>
        <v>ne</v>
      </c>
      <c r="BQ2699" s="54" t="str">
        <f t="shared" si="600"/>
        <v>ne</v>
      </c>
      <c r="BR2699" s="54" t="str">
        <f t="shared" si="601"/>
        <v>ne</v>
      </c>
      <c r="BS2699" s="54" t="str">
        <f t="shared" si="592"/>
        <v>ne</v>
      </c>
    </row>
    <row r="2700" spans="2:71" x14ac:dyDescent="0.2">
      <c r="B2700" s="54" t="e">
        <f>VLOOKUP(E2700,'VPS1'!$J$10:$J$29,1,FALSE)</f>
        <v>#N/A</v>
      </c>
      <c r="C2700" s="131" t="str">
        <f t="shared" si="593"/>
        <v/>
      </c>
      <c r="D2700" s="132"/>
      <c r="E2700" s="132"/>
      <c r="F2700" s="55"/>
      <c r="G2700" s="132"/>
      <c r="H2700" s="132"/>
      <c r="I2700" s="132"/>
      <c r="J2700" s="132"/>
      <c r="K2700" s="132"/>
      <c r="L2700" s="133"/>
      <c r="M2700" s="134"/>
      <c r="N2700" s="132"/>
      <c r="O2700" s="132"/>
      <c r="P2700" s="134" t="str">
        <f t="shared" si="594"/>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si="595"/>
        <v>0</v>
      </c>
      <c r="BI2700" s="54">
        <f t="shared" si="590"/>
        <v>0</v>
      </c>
      <c r="BJ2700" s="54">
        <f t="shared" si="589"/>
        <v>0</v>
      </c>
      <c r="BK2700" s="54">
        <f t="shared" si="591"/>
        <v>0</v>
      </c>
      <c r="BL2700" s="54">
        <f t="shared" si="596"/>
        <v>0</v>
      </c>
      <c r="BM2700" s="54">
        <f t="shared" si="597"/>
        <v>0</v>
      </c>
      <c r="BN2700" s="54" t="str">
        <f t="shared" si="598"/>
        <v>ne</v>
      </c>
      <c r="BO2700" s="54" t="str">
        <f t="shared" si="599"/>
        <v>ne</v>
      </c>
      <c r="BP2700" s="54" t="str">
        <f t="shared" si="599"/>
        <v>ne</v>
      </c>
      <c r="BQ2700" s="54" t="str">
        <f t="shared" si="600"/>
        <v>ne</v>
      </c>
      <c r="BR2700" s="54" t="str">
        <f t="shared" si="601"/>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ref="BG2706:BG2769" si="602">IF($F2706&gt;0,YEAR($F2706),)</f>
        <v>0</v>
      </c>
      <c r="BH2706" s="54">
        <f t="shared" si="595"/>
        <v>0</v>
      </c>
      <c r="BI2706" s="54">
        <f t="shared" si="590"/>
        <v>0</v>
      </c>
      <c r="BJ2706" s="54">
        <f t="shared" ref="BJ2706:BJ2769" si="603">IF($AI2706&gt;0,YEAR($AI2706),)</f>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602"/>
        <v>0</v>
      </c>
      <c r="BH2707" s="54">
        <f t="shared" si="595"/>
        <v>0</v>
      </c>
      <c r="BI2707" s="54">
        <f t="shared" si="590"/>
        <v>0</v>
      </c>
      <c r="BJ2707" s="54">
        <f t="shared" si="603"/>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602"/>
        <v>0</v>
      </c>
      <c r="BH2708" s="54">
        <f t="shared" si="595"/>
        <v>0</v>
      </c>
      <c r="BI2708" s="54">
        <f t="shared" si="590"/>
        <v>0</v>
      </c>
      <c r="BJ2708" s="54">
        <f t="shared" si="603"/>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602"/>
        <v>0</v>
      </c>
      <c r="BH2709" s="54">
        <f t="shared" si="595"/>
        <v>0</v>
      </c>
      <c r="BI2709" s="54">
        <f t="shared" si="590"/>
        <v>0</v>
      </c>
      <c r="BJ2709" s="54">
        <f t="shared" si="603"/>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602"/>
        <v>0</v>
      </c>
      <c r="BH2710" s="54">
        <f t="shared" si="595"/>
        <v>0</v>
      </c>
      <c r="BI2710" s="54">
        <f t="shared" si="590"/>
        <v>0</v>
      </c>
      <c r="BJ2710" s="54">
        <f t="shared" si="603"/>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si="602"/>
        <v>0</v>
      </c>
      <c r="BH2711" s="54">
        <f t="shared" si="595"/>
        <v>0</v>
      </c>
      <c r="BI2711" s="54">
        <f t="shared" si="590"/>
        <v>0</v>
      </c>
      <c r="BJ2711" s="54">
        <f t="shared" si="603"/>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ref="BI2758:BI2821" si="604">IF($AH2758&gt;0,YEAR($AH2758),)</f>
        <v>0</v>
      </c>
      <c r="BJ2758" s="54">
        <f t="shared" si="603"/>
        <v>0</v>
      </c>
      <c r="BK2758" s="54">
        <f t="shared" ref="BK2758:BK2821" si="605">IF($AJ2758&gt;0,YEAR($AJ2758),)</f>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ref="BS2758:BS2821" si="606">IF(BK2758&gt;0,"taip","ne")</f>
        <v>ne</v>
      </c>
    </row>
    <row r="2759" spans="2:71" x14ac:dyDescent="0.2">
      <c r="B2759" s="54" t="e">
        <f>VLOOKUP(E2759,'VPS1'!$J$10:$J$29,1,FALSE)</f>
        <v>#N/A</v>
      </c>
      <c r="C2759" s="131" t="str">
        <f t="shared" ref="C2759:C2822" si="607">LEFT(E2759,4)</f>
        <v/>
      </c>
      <c r="D2759" s="132"/>
      <c r="E2759" s="132"/>
      <c r="F2759" s="55"/>
      <c r="G2759" s="132"/>
      <c r="H2759" s="132"/>
      <c r="I2759" s="132"/>
      <c r="J2759" s="132"/>
      <c r="K2759" s="132"/>
      <c r="L2759" s="133"/>
      <c r="M2759" s="134"/>
      <c r="N2759" s="132"/>
      <c r="O2759" s="132"/>
      <c r="P2759" s="134" t="str">
        <f t="shared" ref="P2759:Q2822" si="608">IF($N2759="fizinis asmuo","užpildykite","nepildyti")</f>
        <v>nepildyti</v>
      </c>
      <c r="Q2759" s="135" t="str">
        <f t="shared" si="608"/>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ref="BH2759:BH2822" si="609">IF($AF2759&gt;0,YEAR($AF2759),)</f>
        <v>0</v>
      </c>
      <c r="BI2759" s="54">
        <f t="shared" si="604"/>
        <v>0</v>
      </c>
      <c r="BJ2759" s="54">
        <f t="shared" si="603"/>
        <v>0</v>
      </c>
      <c r="BK2759" s="54">
        <f t="shared" si="605"/>
        <v>0</v>
      </c>
      <c r="BL2759" s="54">
        <f t="shared" ref="BL2759:BL2822" si="610">IF($AK2759&gt;0,$AK2759,)</f>
        <v>0</v>
      </c>
      <c r="BM2759" s="54">
        <f t="shared" ref="BM2759:BM2822" si="611">IF($AL2759&gt;0,$AL2759,)</f>
        <v>0</v>
      </c>
      <c r="BN2759" s="54" t="str">
        <f t="shared" ref="BN2759:BN2822" si="612">IF(BH2759&gt;0,"taip","ne")</f>
        <v>ne</v>
      </c>
      <c r="BO2759" s="54" t="str">
        <f t="shared" ref="BO2759:BP2822" si="613">IF(BI2759&gt;0,"taip","ne")</f>
        <v>ne</v>
      </c>
      <c r="BP2759" s="54" t="str">
        <f t="shared" si="613"/>
        <v>ne</v>
      </c>
      <c r="BQ2759" s="54" t="str">
        <f t="shared" ref="BQ2759:BQ2822" si="614">IF(BL2759&gt;0,"taip","ne")</f>
        <v>ne</v>
      </c>
      <c r="BR2759" s="54" t="str">
        <f t="shared" ref="BR2759:BR2822" si="615">IF(BM2759&gt;0,"taip","ne")</f>
        <v>ne</v>
      </c>
      <c r="BS2759" s="54" t="str">
        <f t="shared" si="606"/>
        <v>ne</v>
      </c>
    </row>
    <row r="2760" spans="2:71" x14ac:dyDescent="0.2">
      <c r="B2760" s="54" t="e">
        <f>VLOOKUP(E2760,'VPS1'!$J$10:$J$29,1,FALSE)</f>
        <v>#N/A</v>
      </c>
      <c r="C2760" s="131" t="str">
        <f t="shared" si="607"/>
        <v/>
      </c>
      <c r="D2760" s="132"/>
      <c r="E2760" s="132"/>
      <c r="F2760" s="55"/>
      <c r="G2760" s="132"/>
      <c r="H2760" s="132"/>
      <c r="I2760" s="132"/>
      <c r="J2760" s="132"/>
      <c r="K2760" s="132"/>
      <c r="L2760" s="133"/>
      <c r="M2760" s="134"/>
      <c r="N2760" s="132"/>
      <c r="O2760" s="132"/>
      <c r="P2760" s="134" t="str">
        <f t="shared" si="608"/>
        <v>nepildyti</v>
      </c>
      <c r="Q2760" s="135" t="str">
        <f t="shared" si="608"/>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609"/>
        <v>0</v>
      </c>
      <c r="BI2760" s="54">
        <f t="shared" si="604"/>
        <v>0</v>
      </c>
      <c r="BJ2760" s="54">
        <f t="shared" si="603"/>
        <v>0</v>
      </c>
      <c r="BK2760" s="54">
        <f t="shared" si="605"/>
        <v>0</v>
      </c>
      <c r="BL2760" s="54">
        <f t="shared" si="610"/>
        <v>0</v>
      </c>
      <c r="BM2760" s="54">
        <f t="shared" si="611"/>
        <v>0</v>
      </c>
      <c r="BN2760" s="54" t="str">
        <f t="shared" si="612"/>
        <v>ne</v>
      </c>
      <c r="BO2760" s="54" t="str">
        <f t="shared" si="613"/>
        <v>ne</v>
      </c>
      <c r="BP2760" s="54" t="str">
        <f t="shared" si="613"/>
        <v>ne</v>
      </c>
      <c r="BQ2760" s="54" t="str">
        <f t="shared" si="614"/>
        <v>ne</v>
      </c>
      <c r="BR2760" s="54" t="str">
        <f t="shared" si="615"/>
        <v>ne</v>
      </c>
      <c r="BS2760" s="54" t="str">
        <f t="shared" si="606"/>
        <v>ne</v>
      </c>
    </row>
    <row r="2761" spans="2:71" x14ac:dyDescent="0.2">
      <c r="B2761" s="54" t="e">
        <f>VLOOKUP(E2761,'VPS1'!$J$10:$J$29,1,FALSE)</f>
        <v>#N/A</v>
      </c>
      <c r="C2761" s="131" t="str">
        <f t="shared" si="607"/>
        <v/>
      </c>
      <c r="D2761" s="132"/>
      <c r="E2761" s="132"/>
      <c r="F2761" s="55"/>
      <c r="G2761" s="132"/>
      <c r="H2761" s="132"/>
      <c r="I2761" s="132"/>
      <c r="J2761" s="132"/>
      <c r="K2761" s="132"/>
      <c r="L2761" s="133"/>
      <c r="M2761" s="134"/>
      <c r="N2761" s="132"/>
      <c r="O2761" s="132"/>
      <c r="P2761" s="134" t="str">
        <f t="shared" si="608"/>
        <v>nepildyti</v>
      </c>
      <c r="Q2761" s="135" t="str">
        <f t="shared" si="608"/>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609"/>
        <v>0</v>
      </c>
      <c r="BI2761" s="54">
        <f t="shared" si="604"/>
        <v>0</v>
      </c>
      <c r="BJ2761" s="54">
        <f t="shared" si="603"/>
        <v>0</v>
      </c>
      <c r="BK2761" s="54">
        <f t="shared" si="605"/>
        <v>0</v>
      </c>
      <c r="BL2761" s="54">
        <f t="shared" si="610"/>
        <v>0</v>
      </c>
      <c r="BM2761" s="54">
        <f t="shared" si="611"/>
        <v>0</v>
      </c>
      <c r="BN2761" s="54" t="str">
        <f t="shared" si="612"/>
        <v>ne</v>
      </c>
      <c r="BO2761" s="54" t="str">
        <f t="shared" si="613"/>
        <v>ne</v>
      </c>
      <c r="BP2761" s="54" t="str">
        <f t="shared" si="613"/>
        <v>ne</v>
      </c>
      <c r="BQ2761" s="54" t="str">
        <f t="shared" si="614"/>
        <v>ne</v>
      </c>
      <c r="BR2761" s="54" t="str">
        <f t="shared" si="615"/>
        <v>ne</v>
      </c>
      <c r="BS2761" s="54" t="str">
        <f t="shared" si="606"/>
        <v>ne</v>
      </c>
    </row>
    <row r="2762" spans="2:71" x14ac:dyDescent="0.2">
      <c r="B2762" s="54" t="e">
        <f>VLOOKUP(E2762,'VPS1'!$J$10:$J$29,1,FALSE)</f>
        <v>#N/A</v>
      </c>
      <c r="C2762" s="131" t="str">
        <f t="shared" si="607"/>
        <v/>
      </c>
      <c r="D2762" s="132"/>
      <c r="E2762" s="132"/>
      <c r="F2762" s="55"/>
      <c r="G2762" s="132"/>
      <c r="H2762" s="132"/>
      <c r="I2762" s="132"/>
      <c r="J2762" s="132"/>
      <c r="K2762" s="132"/>
      <c r="L2762" s="133"/>
      <c r="M2762" s="134"/>
      <c r="N2762" s="132"/>
      <c r="O2762" s="132"/>
      <c r="P2762" s="134" t="str">
        <f t="shared" si="608"/>
        <v>nepildyti</v>
      </c>
      <c r="Q2762" s="135" t="str">
        <f t="shared" si="608"/>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609"/>
        <v>0</v>
      </c>
      <c r="BI2762" s="54">
        <f t="shared" si="604"/>
        <v>0</v>
      </c>
      <c r="BJ2762" s="54">
        <f t="shared" si="603"/>
        <v>0</v>
      </c>
      <c r="BK2762" s="54">
        <f t="shared" si="605"/>
        <v>0</v>
      </c>
      <c r="BL2762" s="54">
        <f t="shared" si="610"/>
        <v>0</v>
      </c>
      <c r="BM2762" s="54">
        <f t="shared" si="611"/>
        <v>0</v>
      </c>
      <c r="BN2762" s="54" t="str">
        <f t="shared" si="612"/>
        <v>ne</v>
      </c>
      <c r="BO2762" s="54" t="str">
        <f t="shared" si="613"/>
        <v>ne</v>
      </c>
      <c r="BP2762" s="54" t="str">
        <f t="shared" si="613"/>
        <v>ne</v>
      </c>
      <c r="BQ2762" s="54" t="str">
        <f t="shared" si="614"/>
        <v>ne</v>
      </c>
      <c r="BR2762" s="54" t="str">
        <f t="shared" si="615"/>
        <v>ne</v>
      </c>
      <c r="BS2762" s="54" t="str">
        <f t="shared" si="606"/>
        <v>ne</v>
      </c>
    </row>
    <row r="2763" spans="2:71" x14ac:dyDescent="0.2">
      <c r="B2763" s="54" t="e">
        <f>VLOOKUP(E2763,'VPS1'!$J$10:$J$29,1,FALSE)</f>
        <v>#N/A</v>
      </c>
      <c r="C2763" s="131" t="str">
        <f t="shared" si="607"/>
        <v/>
      </c>
      <c r="D2763" s="132"/>
      <c r="E2763" s="132"/>
      <c r="F2763" s="55"/>
      <c r="G2763" s="132"/>
      <c r="H2763" s="132"/>
      <c r="I2763" s="132"/>
      <c r="J2763" s="132"/>
      <c r="K2763" s="132"/>
      <c r="L2763" s="133"/>
      <c r="M2763" s="134"/>
      <c r="N2763" s="132"/>
      <c r="O2763" s="132"/>
      <c r="P2763" s="134" t="str">
        <f t="shared" si="608"/>
        <v>nepildyti</v>
      </c>
      <c r="Q2763" s="135" t="str">
        <f t="shared" si="608"/>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609"/>
        <v>0</v>
      </c>
      <c r="BI2763" s="54">
        <f t="shared" si="604"/>
        <v>0</v>
      </c>
      <c r="BJ2763" s="54">
        <f t="shared" si="603"/>
        <v>0</v>
      </c>
      <c r="BK2763" s="54">
        <f t="shared" si="605"/>
        <v>0</v>
      </c>
      <c r="BL2763" s="54">
        <f t="shared" si="610"/>
        <v>0</v>
      </c>
      <c r="BM2763" s="54">
        <f t="shared" si="611"/>
        <v>0</v>
      </c>
      <c r="BN2763" s="54" t="str">
        <f t="shared" si="612"/>
        <v>ne</v>
      </c>
      <c r="BO2763" s="54" t="str">
        <f t="shared" si="613"/>
        <v>ne</v>
      </c>
      <c r="BP2763" s="54" t="str">
        <f t="shared" si="613"/>
        <v>ne</v>
      </c>
      <c r="BQ2763" s="54" t="str">
        <f t="shared" si="614"/>
        <v>ne</v>
      </c>
      <c r="BR2763" s="54" t="str">
        <f t="shared" si="615"/>
        <v>ne</v>
      </c>
      <c r="BS2763" s="54" t="str">
        <f t="shared" si="606"/>
        <v>ne</v>
      </c>
    </row>
    <row r="2764" spans="2:71" x14ac:dyDescent="0.2">
      <c r="B2764" s="54" t="e">
        <f>VLOOKUP(E2764,'VPS1'!$J$10:$J$29,1,FALSE)</f>
        <v>#N/A</v>
      </c>
      <c r="C2764" s="131" t="str">
        <f t="shared" si="607"/>
        <v/>
      </c>
      <c r="D2764" s="132"/>
      <c r="E2764" s="132"/>
      <c r="F2764" s="55"/>
      <c r="G2764" s="132"/>
      <c r="H2764" s="132"/>
      <c r="I2764" s="132"/>
      <c r="J2764" s="132"/>
      <c r="K2764" s="132"/>
      <c r="L2764" s="133"/>
      <c r="M2764" s="134"/>
      <c r="N2764" s="132"/>
      <c r="O2764" s="132"/>
      <c r="P2764" s="134" t="str">
        <f t="shared" si="608"/>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si="609"/>
        <v>0</v>
      </c>
      <c r="BI2764" s="54">
        <f t="shared" si="604"/>
        <v>0</v>
      </c>
      <c r="BJ2764" s="54">
        <f t="shared" si="603"/>
        <v>0</v>
      </c>
      <c r="BK2764" s="54">
        <f t="shared" si="605"/>
        <v>0</v>
      </c>
      <c r="BL2764" s="54">
        <f t="shared" si="610"/>
        <v>0</v>
      </c>
      <c r="BM2764" s="54">
        <f t="shared" si="611"/>
        <v>0</v>
      </c>
      <c r="BN2764" s="54" t="str">
        <f t="shared" si="612"/>
        <v>ne</v>
      </c>
      <c r="BO2764" s="54" t="str">
        <f t="shared" si="613"/>
        <v>ne</v>
      </c>
      <c r="BP2764" s="54" t="str">
        <f t="shared" si="613"/>
        <v>ne</v>
      </c>
      <c r="BQ2764" s="54" t="str">
        <f t="shared" si="614"/>
        <v>ne</v>
      </c>
      <c r="BR2764" s="54" t="str">
        <f t="shared" si="615"/>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ref="BG2770:BG2833" si="616">IF($F2770&gt;0,YEAR($F2770),)</f>
        <v>0</v>
      </c>
      <c r="BH2770" s="54">
        <f t="shared" si="609"/>
        <v>0</v>
      </c>
      <c r="BI2770" s="54">
        <f t="shared" si="604"/>
        <v>0</v>
      </c>
      <c r="BJ2770" s="54">
        <f t="shared" ref="BJ2770:BJ2833" si="617">IF($AI2770&gt;0,YEAR($AI2770),)</f>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16"/>
        <v>0</v>
      </c>
      <c r="BH2771" s="54">
        <f t="shared" si="609"/>
        <v>0</v>
      </c>
      <c r="BI2771" s="54">
        <f t="shared" si="604"/>
        <v>0</v>
      </c>
      <c r="BJ2771" s="54">
        <f t="shared" si="617"/>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16"/>
        <v>0</v>
      </c>
      <c r="BH2772" s="54">
        <f t="shared" si="609"/>
        <v>0</v>
      </c>
      <c r="BI2772" s="54">
        <f t="shared" si="604"/>
        <v>0</v>
      </c>
      <c r="BJ2772" s="54">
        <f t="shared" si="617"/>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16"/>
        <v>0</v>
      </c>
      <c r="BH2773" s="54">
        <f t="shared" si="609"/>
        <v>0</v>
      </c>
      <c r="BI2773" s="54">
        <f t="shared" si="604"/>
        <v>0</v>
      </c>
      <c r="BJ2773" s="54">
        <f t="shared" si="617"/>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16"/>
        <v>0</v>
      </c>
      <c r="BH2774" s="54">
        <f t="shared" si="609"/>
        <v>0</v>
      </c>
      <c r="BI2774" s="54">
        <f t="shared" si="604"/>
        <v>0</v>
      </c>
      <c r="BJ2774" s="54">
        <f t="shared" si="617"/>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si="616"/>
        <v>0</v>
      </c>
      <c r="BH2775" s="54">
        <f t="shared" si="609"/>
        <v>0</v>
      </c>
      <c r="BI2775" s="54">
        <f t="shared" si="604"/>
        <v>0</v>
      </c>
      <c r="BJ2775" s="54">
        <f t="shared" si="617"/>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ref="BI2822:BI2885" si="618">IF($AH2822&gt;0,YEAR($AH2822),)</f>
        <v>0</v>
      </c>
      <c r="BJ2822" s="54">
        <f t="shared" si="617"/>
        <v>0</v>
      </c>
      <c r="BK2822" s="54">
        <f t="shared" ref="BK2822:BK2885" si="619">IF($AJ2822&gt;0,YEAR($AJ2822),)</f>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ref="BS2822:BS2885" si="620">IF(BK2822&gt;0,"taip","ne")</f>
        <v>ne</v>
      </c>
    </row>
    <row r="2823" spans="2:71" x14ac:dyDescent="0.2">
      <c r="B2823" s="54" t="e">
        <f>VLOOKUP(E2823,'VPS1'!$J$10:$J$29,1,FALSE)</f>
        <v>#N/A</v>
      </c>
      <c r="C2823" s="131" t="str">
        <f t="shared" ref="C2823:C2886" si="621">LEFT(E2823,4)</f>
        <v/>
      </c>
      <c r="D2823" s="132"/>
      <c r="E2823" s="132"/>
      <c r="F2823" s="55"/>
      <c r="G2823" s="132"/>
      <c r="H2823" s="132"/>
      <c r="I2823" s="132"/>
      <c r="J2823" s="132"/>
      <c r="K2823" s="132"/>
      <c r="L2823" s="133"/>
      <c r="M2823" s="134"/>
      <c r="N2823" s="132"/>
      <c r="O2823" s="132"/>
      <c r="P2823" s="134" t="str">
        <f t="shared" ref="P2823:Q2886" si="622">IF($N2823="fizinis asmuo","užpildykite","nepildyti")</f>
        <v>nepildyti</v>
      </c>
      <c r="Q2823" s="135" t="str">
        <f t="shared" si="622"/>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ref="BH2823:BH2886" si="623">IF($AF2823&gt;0,YEAR($AF2823),)</f>
        <v>0</v>
      </c>
      <c r="BI2823" s="54">
        <f t="shared" si="618"/>
        <v>0</v>
      </c>
      <c r="BJ2823" s="54">
        <f t="shared" si="617"/>
        <v>0</v>
      </c>
      <c r="BK2823" s="54">
        <f t="shared" si="619"/>
        <v>0</v>
      </c>
      <c r="BL2823" s="54">
        <f t="shared" ref="BL2823:BL2886" si="624">IF($AK2823&gt;0,$AK2823,)</f>
        <v>0</v>
      </c>
      <c r="BM2823" s="54">
        <f t="shared" ref="BM2823:BM2886" si="625">IF($AL2823&gt;0,$AL2823,)</f>
        <v>0</v>
      </c>
      <c r="BN2823" s="54" t="str">
        <f t="shared" ref="BN2823:BN2886" si="626">IF(BH2823&gt;0,"taip","ne")</f>
        <v>ne</v>
      </c>
      <c r="BO2823" s="54" t="str">
        <f t="shared" ref="BO2823:BP2886" si="627">IF(BI2823&gt;0,"taip","ne")</f>
        <v>ne</v>
      </c>
      <c r="BP2823" s="54" t="str">
        <f t="shared" si="627"/>
        <v>ne</v>
      </c>
      <c r="BQ2823" s="54" t="str">
        <f t="shared" ref="BQ2823:BQ2886" si="628">IF(BL2823&gt;0,"taip","ne")</f>
        <v>ne</v>
      </c>
      <c r="BR2823" s="54" t="str">
        <f t="shared" ref="BR2823:BR2886" si="629">IF(BM2823&gt;0,"taip","ne")</f>
        <v>ne</v>
      </c>
      <c r="BS2823" s="54" t="str">
        <f t="shared" si="620"/>
        <v>ne</v>
      </c>
    </row>
    <row r="2824" spans="2:71" x14ac:dyDescent="0.2">
      <c r="B2824" s="54" t="e">
        <f>VLOOKUP(E2824,'VPS1'!$J$10:$J$29,1,FALSE)</f>
        <v>#N/A</v>
      </c>
      <c r="C2824" s="131" t="str">
        <f t="shared" si="621"/>
        <v/>
      </c>
      <c r="D2824" s="132"/>
      <c r="E2824" s="132"/>
      <c r="F2824" s="55"/>
      <c r="G2824" s="132"/>
      <c r="H2824" s="132"/>
      <c r="I2824" s="132"/>
      <c r="J2824" s="132"/>
      <c r="K2824" s="132"/>
      <c r="L2824" s="133"/>
      <c r="M2824" s="134"/>
      <c r="N2824" s="132"/>
      <c r="O2824" s="132"/>
      <c r="P2824" s="134" t="str">
        <f t="shared" si="622"/>
        <v>nepildyti</v>
      </c>
      <c r="Q2824" s="135" t="str">
        <f t="shared" si="622"/>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23"/>
        <v>0</v>
      </c>
      <c r="BI2824" s="54">
        <f t="shared" si="618"/>
        <v>0</v>
      </c>
      <c r="BJ2824" s="54">
        <f t="shared" si="617"/>
        <v>0</v>
      </c>
      <c r="BK2824" s="54">
        <f t="shared" si="619"/>
        <v>0</v>
      </c>
      <c r="BL2824" s="54">
        <f t="shared" si="624"/>
        <v>0</v>
      </c>
      <c r="BM2824" s="54">
        <f t="shared" si="625"/>
        <v>0</v>
      </c>
      <c r="BN2824" s="54" t="str">
        <f t="shared" si="626"/>
        <v>ne</v>
      </c>
      <c r="BO2824" s="54" t="str">
        <f t="shared" si="627"/>
        <v>ne</v>
      </c>
      <c r="BP2824" s="54" t="str">
        <f t="shared" si="627"/>
        <v>ne</v>
      </c>
      <c r="BQ2824" s="54" t="str">
        <f t="shared" si="628"/>
        <v>ne</v>
      </c>
      <c r="BR2824" s="54" t="str">
        <f t="shared" si="629"/>
        <v>ne</v>
      </c>
      <c r="BS2824" s="54" t="str">
        <f t="shared" si="620"/>
        <v>ne</v>
      </c>
    </row>
    <row r="2825" spans="2:71" x14ac:dyDescent="0.2">
      <c r="B2825" s="54" t="e">
        <f>VLOOKUP(E2825,'VPS1'!$J$10:$J$29,1,FALSE)</f>
        <v>#N/A</v>
      </c>
      <c r="C2825" s="131" t="str">
        <f t="shared" si="621"/>
        <v/>
      </c>
      <c r="D2825" s="132"/>
      <c r="E2825" s="132"/>
      <c r="F2825" s="55"/>
      <c r="G2825" s="132"/>
      <c r="H2825" s="132"/>
      <c r="I2825" s="132"/>
      <c r="J2825" s="132"/>
      <c r="K2825" s="132"/>
      <c r="L2825" s="133"/>
      <c r="M2825" s="134"/>
      <c r="N2825" s="132"/>
      <c r="O2825" s="132"/>
      <c r="P2825" s="134" t="str">
        <f t="shared" si="622"/>
        <v>nepildyti</v>
      </c>
      <c r="Q2825" s="135" t="str">
        <f t="shared" si="622"/>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23"/>
        <v>0</v>
      </c>
      <c r="BI2825" s="54">
        <f t="shared" si="618"/>
        <v>0</v>
      </c>
      <c r="BJ2825" s="54">
        <f t="shared" si="617"/>
        <v>0</v>
      </c>
      <c r="BK2825" s="54">
        <f t="shared" si="619"/>
        <v>0</v>
      </c>
      <c r="BL2825" s="54">
        <f t="shared" si="624"/>
        <v>0</v>
      </c>
      <c r="BM2825" s="54">
        <f t="shared" si="625"/>
        <v>0</v>
      </c>
      <c r="BN2825" s="54" t="str">
        <f t="shared" si="626"/>
        <v>ne</v>
      </c>
      <c r="BO2825" s="54" t="str">
        <f t="shared" si="627"/>
        <v>ne</v>
      </c>
      <c r="BP2825" s="54" t="str">
        <f t="shared" si="627"/>
        <v>ne</v>
      </c>
      <c r="BQ2825" s="54" t="str">
        <f t="shared" si="628"/>
        <v>ne</v>
      </c>
      <c r="BR2825" s="54" t="str">
        <f t="shared" si="629"/>
        <v>ne</v>
      </c>
      <c r="BS2825" s="54" t="str">
        <f t="shared" si="620"/>
        <v>ne</v>
      </c>
    </row>
    <row r="2826" spans="2:71" x14ac:dyDescent="0.2">
      <c r="B2826" s="54" t="e">
        <f>VLOOKUP(E2826,'VPS1'!$J$10:$J$29,1,FALSE)</f>
        <v>#N/A</v>
      </c>
      <c r="C2826" s="131" t="str">
        <f t="shared" si="621"/>
        <v/>
      </c>
      <c r="D2826" s="132"/>
      <c r="E2826" s="132"/>
      <c r="F2826" s="55"/>
      <c r="G2826" s="132"/>
      <c r="H2826" s="132"/>
      <c r="I2826" s="132"/>
      <c r="J2826" s="132"/>
      <c r="K2826" s="132"/>
      <c r="L2826" s="133"/>
      <c r="M2826" s="134"/>
      <c r="N2826" s="132"/>
      <c r="O2826" s="132"/>
      <c r="P2826" s="134" t="str">
        <f t="shared" si="622"/>
        <v>nepildyti</v>
      </c>
      <c r="Q2826" s="135" t="str">
        <f t="shared" si="622"/>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23"/>
        <v>0</v>
      </c>
      <c r="BI2826" s="54">
        <f t="shared" si="618"/>
        <v>0</v>
      </c>
      <c r="BJ2826" s="54">
        <f t="shared" si="617"/>
        <v>0</v>
      </c>
      <c r="BK2826" s="54">
        <f t="shared" si="619"/>
        <v>0</v>
      </c>
      <c r="BL2826" s="54">
        <f t="shared" si="624"/>
        <v>0</v>
      </c>
      <c r="BM2826" s="54">
        <f t="shared" si="625"/>
        <v>0</v>
      </c>
      <c r="BN2826" s="54" t="str">
        <f t="shared" si="626"/>
        <v>ne</v>
      </c>
      <c r="BO2826" s="54" t="str">
        <f t="shared" si="627"/>
        <v>ne</v>
      </c>
      <c r="BP2826" s="54" t="str">
        <f t="shared" si="627"/>
        <v>ne</v>
      </c>
      <c r="BQ2826" s="54" t="str">
        <f t="shared" si="628"/>
        <v>ne</v>
      </c>
      <c r="BR2826" s="54" t="str">
        <f t="shared" si="629"/>
        <v>ne</v>
      </c>
      <c r="BS2826" s="54" t="str">
        <f t="shared" si="620"/>
        <v>ne</v>
      </c>
    </row>
    <row r="2827" spans="2:71" x14ac:dyDescent="0.2">
      <c r="B2827" s="54" t="e">
        <f>VLOOKUP(E2827,'VPS1'!$J$10:$J$29,1,FALSE)</f>
        <v>#N/A</v>
      </c>
      <c r="C2827" s="131" t="str">
        <f t="shared" si="621"/>
        <v/>
      </c>
      <c r="D2827" s="132"/>
      <c r="E2827" s="132"/>
      <c r="F2827" s="55"/>
      <c r="G2827" s="132"/>
      <c r="H2827" s="132"/>
      <c r="I2827" s="132"/>
      <c r="J2827" s="132"/>
      <c r="K2827" s="132"/>
      <c r="L2827" s="133"/>
      <c r="M2827" s="134"/>
      <c r="N2827" s="132"/>
      <c r="O2827" s="132"/>
      <c r="P2827" s="134" t="str">
        <f t="shared" si="622"/>
        <v>nepildyti</v>
      </c>
      <c r="Q2827" s="135" t="str">
        <f t="shared" si="622"/>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23"/>
        <v>0</v>
      </c>
      <c r="BI2827" s="54">
        <f t="shared" si="618"/>
        <v>0</v>
      </c>
      <c r="BJ2827" s="54">
        <f t="shared" si="617"/>
        <v>0</v>
      </c>
      <c r="BK2827" s="54">
        <f t="shared" si="619"/>
        <v>0</v>
      </c>
      <c r="BL2827" s="54">
        <f t="shared" si="624"/>
        <v>0</v>
      </c>
      <c r="BM2827" s="54">
        <f t="shared" si="625"/>
        <v>0</v>
      </c>
      <c r="BN2827" s="54" t="str">
        <f t="shared" si="626"/>
        <v>ne</v>
      </c>
      <c r="BO2827" s="54" t="str">
        <f t="shared" si="627"/>
        <v>ne</v>
      </c>
      <c r="BP2827" s="54" t="str">
        <f t="shared" si="627"/>
        <v>ne</v>
      </c>
      <c r="BQ2827" s="54" t="str">
        <f t="shared" si="628"/>
        <v>ne</v>
      </c>
      <c r="BR2827" s="54" t="str">
        <f t="shared" si="629"/>
        <v>ne</v>
      </c>
      <c r="BS2827" s="54" t="str">
        <f t="shared" si="620"/>
        <v>ne</v>
      </c>
    </row>
    <row r="2828" spans="2:71" x14ac:dyDescent="0.2">
      <c r="B2828" s="54" t="e">
        <f>VLOOKUP(E2828,'VPS1'!$J$10:$J$29,1,FALSE)</f>
        <v>#N/A</v>
      </c>
      <c r="C2828" s="131" t="str">
        <f t="shared" si="621"/>
        <v/>
      </c>
      <c r="D2828" s="132"/>
      <c r="E2828" s="132"/>
      <c r="F2828" s="55"/>
      <c r="G2828" s="132"/>
      <c r="H2828" s="132"/>
      <c r="I2828" s="132"/>
      <c r="J2828" s="132"/>
      <c r="K2828" s="132"/>
      <c r="L2828" s="133"/>
      <c r="M2828" s="134"/>
      <c r="N2828" s="132"/>
      <c r="O2828" s="132"/>
      <c r="P2828" s="134" t="str">
        <f t="shared" si="622"/>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si="623"/>
        <v>0</v>
      </c>
      <c r="BI2828" s="54">
        <f t="shared" si="618"/>
        <v>0</v>
      </c>
      <c r="BJ2828" s="54">
        <f t="shared" si="617"/>
        <v>0</v>
      </c>
      <c r="BK2828" s="54">
        <f t="shared" si="619"/>
        <v>0</v>
      </c>
      <c r="BL2828" s="54">
        <f t="shared" si="624"/>
        <v>0</v>
      </c>
      <c r="BM2828" s="54">
        <f t="shared" si="625"/>
        <v>0</v>
      </c>
      <c r="BN2828" s="54" t="str">
        <f t="shared" si="626"/>
        <v>ne</v>
      </c>
      <c r="BO2828" s="54" t="str">
        <f t="shared" si="627"/>
        <v>ne</v>
      </c>
      <c r="BP2828" s="54" t="str">
        <f t="shared" si="627"/>
        <v>ne</v>
      </c>
      <c r="BQ2828" s="54" t="str">
        <f t="shared" si="628"/>
        <v>ne</v>
      </c>
      <c r="BR2828" s="54" t="str">
        <f t="shared" si="629"/>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ref="BG2834:BG2897" si="630">IF($F2834&gt;0,YEAR($F2834),)</f>
        <v>0</v>
      </c>
      <c r="BH2834" s="54">
        <f t="shared" si="623"/>
        <v>0</v>
      </c>
      <c r="BI2834" s="54">
        <f t="shared" si="618"/>
        <v>0</v>
      </c>
      <c r="BJ2834" s="54">
        <f t="shared" ref="BJ2834:BJ2897" si="631">IF($AI2834&gt;0,YEAR($AI2834),)</f>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30"/>
        <v>0</v>
      </c>
      <c r="BH2835" s="54">
        <f t="shared" si="623"/>
        <v>0</v>
      </c>
      <c r="BI2835" s="54">
        <f t="shared" si="618"/>
        <v>0</v>
      </c>
      <c r="BJ2835" s="54">
        <f t="shared" si="631"/>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30"/>
        <v>0</v>
      </c>
      <c r="BH2836" s="54">
        <f t="shared" si="623"/>
        <v>0</v>
      </c>
      <c r="BI2836" s="54">
        <f t="shared" si="618"/>
        <v>0</v>
      </c>
      <c r="BJ2836" s="54">
        <f t="shared" si="631"/>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30"/>
        <v>0</v>
      </c>
      <c r="BH2837" s="54">
        <f t="shared" si="623"/>
        <v>0</v>
      </c>
      <c r="BI2837" s="54">
        <f t="shared" si="618"/>
        <v>0</v>
      </c>
      <c r="BJ2837" s="54">
        <f t="shared" si="631"/>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30"/>
        <v>0</v>
      </c>
      <c r="BH2838" s="54">
        <f t="shared" si="623"/>
        <v>0</v>
      </c>
      <c r="BI2838" s="54">
        <f t="shared" si="618"/>
        <v>0</v>
      </c>
      <c r="BJ2838" s="54">
        <f t="shared" si="631"/>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si="630"/>
        <v>0</v>
      </c>
      <c r="BH2839" s="54">
        <f t="shared" si="623"/>
        <v>0</v>
      </c>
      <c r="BI2839" s="54">
        <f t="shared" si="618"/>
        <v>0</v>
      </c>
      <c r="BJ2839" s="54">
        <f t="shared" si="631"/>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ref="BI2886:BI2949" si="632">IF($AH2886&gt;0,YEAR($AH2886),)</f>
        <v>0</v>
      </c>
      <c r="BJ2886" s="54">
        <f t="shared" si="631"/>
        <v>0</v>
      </c>
      <c r="BK2886" s="54">
        <f t="shared" ref="BK2886:BK2949" si="633">IF($AJ2886&gt;0,YEAR($AJ2886),)</f>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ref="BS2886:BS2949" si="634">IF(BK2886&gt;0,"taip","ne")</f>
        <v>ne</v>
      </c>
    </row>
    <row r="2887" spans="2:71" x14ac:dyDescent="0.2">
      <c r="B2887" s="54" t="e">
        <f>VLOOKUP(E2887,'VPS1'!$J$10:$J$29,1,FALSE)</f>
        <v>#N/A</v>
      </c>
      <c r="C2887" s="131" t="str">
        <f t="shared" ref="C2887:C2950" si="635">LEFT(E2887,4)</f>
        <v/>
      </c>
      <c r="D2887" s="132"/>
      <c r="E2887" s="132"/>
      <c r="F2887" s="55"/>
      <c r="G2887" s="132"/>
      <c r="H2887" s="132"/>
      <c r="I2887" s="132"/>
      <c r="J2887" s="132"/>
      <c r="K2887" s="132"/>
      <c r="L2887" s="133"/>
      <c r="M2887" s="134"/>
      <c r="N2887" s="132"/>
      <c r="O2887" s="132"/>
      <c r="P2887" s="134" t="str">
        <f t="shared" ref="P2887:Q2950" si="636">IF($N2887="fizinis asmuo","užpildykite","nepildyti")</f>
        <v>nepildyti</v>
      </c>
      <c r="Q2887" s="135" t="str">
        <f t="shared" si="636"/>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ref="BH2887:BH2950" si="637">IF($AF2887&gt;0,YEAR($AF2887),)</f>
        <v>0</v>
      </c>
      <c r="BI2887" s="54">
        <f t="shared" si="632"/>
        <v>0</v>
      </c>
      <c r="BJ2887" s="54">
        <f t="shared" si="631"/>
        <v>0</v>
      </c>
      <c r="BK2887" s="54">
        <f t="shared" si="633"/>
        <v>0</v>
      </c>
      <c r="BL2887" s="54">
        <f t="shared" ref="BL2887:BL2950" si="638">IF($AK2887&gt;0,$AK2887,)</f>
        <v>0</v>
      </c>
      <c r="BM2887" s="54">
        <f t="shared" ref="BM2887:BM2950" si="639">IF($AL2887&gt;0,$AL2887,)</f>
        <v>0</v>
      </c>
      <c r="BN2887" s="54" t="str">
        <f t="shared" ref="BN2887:BN2950" si="640">IF(BH2887&gt;0,"taip","ne")</f>
        <v>ne</v>
      </c>
      <c r="BO2887" s="54" t="str">
        <f t="shared" ref="BO2887:BP2950" si="641">IF(BI2887&gt;0,"taip","ne")</f>
        <v>ne</v>
      </c>
      <c r="BP2887" s="54" t="str">
        <f t="shared" si="641"/>
        <v>ne</v>
      </c>
      <c r="BQ2887" s="54" t="str">
        <f t="shared" ref="BQ2887:BQ2950" si="642">IF(BL2887&gt;0,"taip","ne")</f>
        <v>ne</v>
      </c>
      <c r="BR2887" s="54" t="str">
        <f t="shared" ref="BR2887:BR2950" si="643">IF(BM2887&gt;0,"taip","ne")</f>
        <v>ne</v>
      </c>
      <c r="BS2887" s="54" t="str">
        <f t="shared" si="634"/>
        <v>ne</v>
      </c>
    </row>
    <row r="2888" spans="2:71" x14ac:dyDescent="0.2">
      <c r="B2888" s="54" t="e">
        <f>VLOOKUP(E2888,'VPS1'!$J$10:$J$29,1,FALSE)</f>
        <v>#N/A</v>
      </c>
      <c r="C2888" s="131" t="str">
        <f t="shared" si="635"/>
        <v/>
      </c>
      <c r="D2888" s="132"/>
      <c r="E2888" s="132"/>
      <c r="F2888" s="55"/>
      <c r="G2888" s="132"/>
      <c r="H2888" s="132"/>
      <c r="I2888" s="132"/>
      <c r="J2888" s="132"/>
      <c r="K2888" s="132"/>
      <c r="L2888" s="133"/>
      <c r="M2888" s="134"/>
      <c r="N2888" s="132"/>
      <c r="O2888" s="132"/>
      <c r="P2888" s="134" t="str">
        <f t="shared" si="636"/>
        <v>nepildyti</v>
      </c>
      <c r="Q2888" s="135" t="str">
        <f t="shared" si="636"/>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37"/>
        <v>0</v>
      </c>
      <c r="BI2888" s="54">
        <f t="shared" si="632"/>
        <v>0</v>
      </c>
      <c r="BJ2888" s="54">
        <f t="shared" si="631"/>
        <v>0</v>
      </c>
      <c r="BK2888" s="54">
        <f t="shared" si="633"/>
        <v>0</v>
      </c>
      <c r="BL2888" s="54">
        <f t="shared" si="638"/>
        <v>0</v>
      </c>
      <c r="BM2888" s="54">
        <f t="shared" si="639"/>
        <v>0</v>
      </c>
      <c r="BN2888" s="54" t="str">
        <f t="shared" si="640"/>
        <v>ne</v>
      </c>
      <c r="BO2888" s="54" t="str">
        <f t="shared" si="641"/>
        <v>ne</v>
      </c>
      <c r="BP2888" s="54" t="str">
        <f t="shared" si="641"/>
        <v>ne</v>
      </c>
      <c r="BQ2888" s="54" t="str">
        <f t="shared" si="642"/>
        <v>ne</v>
      </c>
      <c r="BR2888" s="54" t="str">
        <f t="shared" si="643"/>
        <v>ne</v>
      </c>
      <c r="BS2888" s="54" t="str">
        <f t="shared" si="634"/>
        <v>ne</v>
      </c>
    </row>
    <row r="2889" spans="2:71" x14ac:dyDescent="0.2">
      <c r="B2889" s="54" t="e">
        <f>VLOOKUP(E2889,'VPS1'!$J$10:$J$29,1,FALSE)</f>
        <v>#N/A</v>
      </c>
      <c r="C2889" s="131" t="str">
        <f t="shared" si="635"/>
        <v/>
      </c>
      <c r="D2889" s="132"/>
      <c r="E2889" s="132"/>
      <c r="F2889" s="55"/>
      <c r="G2889" s="132"/>
      <c r="H2889" s="132"/>
      <c r="I2889" s="132"/>
      <c r="J2889" s="132"/>
      <c r="K2889" s="132"/>
      <c r="L2889" s="133"/>
      <c r="M2889" s="134"/>
      <c r="N2889" s="132"/>
      <c r="O2889" s="132"/>
      <c r="P2889" s="134" t="str">
        <f t="shared" si="636"/>
        <v>nepildyti</v>
      </c>
      <c r="Q2889" s="135" t="str">
        <f t="shared" si="636"/>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37"/>
        <v>0</v>
      </c>
      <c r="BI2889" s="54">
        <f t="shared" si="632"/>
        <v>0</v>
      </c>
      <c r="BJ2889" s="54">
        <f t="shared" si="631"/>
        <v>0</v>
      </c>
      <c r="BK2889" s="54">
        <f t="shared" si="633"/>
        <v>0</v>
      </c>
      <c r="BL2889" s="54">
        <f t="shared" si="638"/>
        <v>0</v>
      </c>
      <c r="BM2889" s="54">
        <f t="shared" si="639"/>
        <v>0</v>
      </c>
      <c r="BN2889" s="54" t="str">
        <f t="shared" si="640"/>
        <v>ne</v>
      </c>
      <c r="BO2889" s="54" t="str">
        <f t="shared" si="641"/>
        <v>ne</v>
      </c>
      <c r="BP2889" s="54" t="str">
        <f t="shared" si="641"/>
        <v>ne</v>
      </c>
      <c r="BQ2889" s="54" t="str">
        <f t="shared" si="642"/>
        <v>ne</v>
      </c>
      <c r="BR2889" s="54" t="str">
        <f t="shared" si="643"/>
        <v>ne</v>
      </c>
      <c r="BS2889" s="54" t="str">
        <f t="shared" si="634"/>
        <v>ne</v>
      </c>
    </row>
    <row r="2890" spans="2:71" x14ac:dyDescent="0.2">
      <c r="B2890" s="54" t="e">
        <f>VLOOKUP(E2890,'VPS1'!$J$10:$J$29,1,FALSE)</f>
        <v>#N/A</v>
      </c>
      <c r="C2890" s="131" t="str">
        <f t="shared" si="635"/>
        <v/>
      </c>
      <c r="D2890" s="132"/>
      <c r="E2890" s="132"/>
      <c r="F2890" s="55"/>
      <c r="G2890" s="132"/>
      <c r="H2890" s="132"/>
      <c r="I2890" s="132"/>
      <c r="J2890" s="132"/>
      <c r="K2890" s="132"/>
      <c r="L2890" s="133"/>
      <c r="M2890" s="134"/>
      <c r="N2890" s="132"/>
      <c r="O2890" s="132"/>
      <c r="P2890" s="134" t="str">
        <f t="shared" si="636"/>
        <v>nepildyti</v>
      </c>
      <c r="Q2890" s="135" t="str">
        <f t="shared" si="636"/>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37"/>
        <v>0</v>
      </c>
      <c r="BI2890" s="54">
        <f t="shared" si="632"/>
        <v>0</v>
      </c>
      <c r="BJ2890" s="54">
        <f t="shared" si="631"/>
        <v>0</v>
      </c>
      <c r="BK2890" s="54">
        <f t="shared" si="633"/>
        <v>0</v>
      </c>
      <c r="BL2890" s="54">
        <f t="shared" si="638"/>
        <v>0</v>
      </c>
      <c r="BM2890" s="54">
        <f t="shared" si="639"/>
        <v>0</v>
      </c>
      <c r="BN2890" s="54" t="str">
        <f t="shared" si="640"/>
        <v>ne</v>
      </c>
      <c r="BO2890" s="54" t="str">
        <f t="shared" si="641"/>
        <v>ne</v>
      </c>
      <c r="BP2890" s="54" t="str">
        <f t="shared" si="641"/>
        <v>ne</v>
      </c>
      <c r="BQ2890" s="54" t="str">
        <f t="shared" si="642"/>
        <v>ne</v>
      </c>
      <c r="BR2890" s="54" t="str">
        <f t="shared" si="643"/>
        <v>ne</v>
      </c>
      <c r="BS2890" s="54" t="str">
        <f t="shared" si="634"/>
        <v>ne</v>
      </c>
    </row>
    <row r="2891" spans="2:71" x14ac:dyDescent="0.2">
      <c r="B2891" s="54" t="e">
        <f>VLOOKUP(E2891,'VPS1'!$J$10:$J$29,1,FALSE)</f>
        <v>#N/A</v>
      </c>
      <c r="C2891" s="131" t="str">
        <f t="shared" si="635"/>
        <v/>
      </c>
      <c r="D2891" s="132"/>
      <c r="E2891" s="132"/>
      <c r="F2891" s="55"/>
      <c r="G2891" s="132"/>
      <c r="H2891" s="132"/>
      <c r="I2891" s="132"/>
      <c r="J2891" s="132"/>
      <c r="K2891" s="132"/>
      <c r="L2891" s="133"/>
      <c r="M2891" s="134"/>
      <c r="N2891" s="132"/>
      <c r="O2891" s="132"/>
      <c r="P2891" s="134" t="str">
        <f t="shared" si="636"/>
        <v>nepildyti</v>
      </c>
      <c r="Q2891" s="135" t="str">
        <f t="shared" si="636"/>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37"/>
        <v>0</v>
      </c>
      <c r="BI2891" s="54">
        <f t="shared" si="632"/>
        <v>0</v>
      </c>
      <c r="BJ2891" s="54">
        <f t="shared" si="631"/>
        <v>0</v>
      </c>
      <c r="BK2891" s="54">
        <f t="shared" si="633"/>
        <v>0</v>
      </c>
      <c r="BL2891" s="54">
        <f t="shared" si="638"/>
        <v>0</v>
      </c>
      <c r="BM2891" s="54">
        <f t="shared" si="639"/>
        <v>0</v>
      </c>
      <c r="BN2891" s="54" t="str">
        <f t="shared" si="640"/>
        <v>ne</v>
      </c>
      <c r="BO2891" s="54" t="str">
        <f t="shared" si="641"/>
        <v>ne</v>
      </c>
      <c r="BP2891" s="54" t="str">
        <f t="shared" si="641"/>
        <v>ne</v>
      </c>
      <c r="BQ2891" s="54" t="str">
        <f t="shared" si="642"/>
        <v>ne</v>
      </c>
      <c r="BR2891" s="54" t="str">
        <f t="shared" si="643"/>
        <v>ne</v>
      </c>
      <c r="BS2891" s="54" t="str">
        <f t="shared" si="634"/>
        <v>ne</v>
      </c>
    </row>
    <row r="2892" spans="2:71" x14ac:dyDescent="0.2">
      <c r="B2892" s="54" t="e">
        <f>VLOOKUP(E2892,'VPS1'!$J$10:$J$29,1,FALSE)</f>
        <v>#N/A</v>
      </c>
      <c r="C2892" s="131" t="str">
        <f t="shared" si="635"/>
        <v/>
      </c>
      <c r="D2892" s="132"/>
      <c r="E2892" s="132"/>
      <c r="F2892" s="55"/>
      <c r="G2892" s="132"/>
      <c r="H2892" s="132"/>
      <c r="I2892" s="132"/>
      <c r="J2892" s="132"/>
      <c r="K2892" s="132"/>
      <c r="L2892" s="133"/>
      <c r="M2892" s="134"/>
      <c r="N2892" s="132"/>
      <c r="O2892" s="132"/>
      <c r="P2892" s="134" t="str">
        <f t="shared" si="636"/>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si="637"/>
        <v>0</v>
      </c>
      <c r="BI2892" s="54">
        <f t="shared" si="632"/>
        <v>0</v>
      </c>
      <c r="BJ2892" s="54">
        <f t="shared" si="631"/>
        <v>0</v>
      </c>
      <c r="BK2892" s="54">
        <f t="shared" si="633"/>
        <v>0</v>
      </c>
      <c r="BL2892" s="54">
        <f t="shared" si="638"/>
        <v>0</v>
      </c>
      <c r="BM2892" s="54">
        <f t="shared" si="639"/>
        <v>0</v>
      </c>
      <c r="BN2892" s="54" t="str">
        <f t="shared" si="640"/>
        <v>ne</v>
      </c>
      <c r="BO2892" s="54" t="str">
        <f t="shared" si="641"/>
        <v>ne</v>
      </c>
      <c r="BP2892" s="54" t="str">
        <f t="shared" si="641"/>
        <v>ne</v>
      </c>
      <c r="BQ2892" s="54" t="str">
        <f t="shared" si="642"/>
        <v>ne</v>
      </c>
      <c r="BR2892" s="54" t="str">
        <f t="shared" si="643"/>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ref="BG2898:BG2961" si="644">IF($F2898&gt;0,YEAR($F2898),)</f>
        <v>0</v>
      </c>
      <c r="BH2898" s="54">
        <f t="shared" si="637"/>
        <v>0</v>
      </c>
      <c r="BI2898" s="54">
        <f t="shared" si="632"/>
        <v>0</v>
      </c>
      <c r="BJ2898" s="54">
        <f t="shared" ref="BJ2898:BJ2961" si="645">IF($AI2898&gt;0,YEAR($AI2898),)</f>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44"/>
        <v>0</v>
      </c>
      <c r="BH2899" s="54">
        <f t="shared" si="637"/>
        <v>0</v>
      </c>
      <c r="BI2899" s="54">
        <f t="shared" si="632"/>
        <v>0</v>
      </c>
      <c r="BJ2899" s="54">
        <f t="shared" si="645"/>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44"/>
        <v>0</v>
      </c>
      <c r="BH2900" s="54">
        <f t="shared" si="637"/>
        <v>0</v>
      </c>
      <c r="BI2900" s="54">
        <f t="shared" si="632"/>
        <v>0</v>
      </c>
      <c r="BJ2900" s="54">
        <f t="shared" si="645"/>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44"/>
        <v>0</v>
      </c>
      <c r="BH2901" s="54">
        <f t="shared" si="637"/>
        <v>0</v>
      </c>
      <c r="BI2901" s="54">
        <f t="shared" si="632"/>
        <v>0</v>
      </c>
      <c r="BJ2901" s="54">
        <f t="shared" si="645"/>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44"/>
        <v>0</v>
      </c>
      <c r="BH2902" s="54">
        <f t="shared" si="637"/>
        <v>0</v>
      </c>
      <c r="BI2902" s="54">
        <f t="shared" si="632"/>
        <v>0</v>
      </c>
      <c r="BJ2902" s="54">
        <f t="shared" si="645"/>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si="644"/>
        <v>0</v>
      </c>
      <c r="BH2903" s="54">
        <f t="shared" si="637"/>
        <v>0</v>
      </c>
      <c r="BI2903" s="54">
        <f t="shared" si="632"/>
        <v>0</v>
      </c>
      <c r="BJ2903" s="54">
        <f t="shared" si="645"/>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ref="BI2950:BI3013" si="646">IF($AH2950&gt;0,YEAR($AH2950),)</f>
        <v>0</v>
      </c>
      <c r="BJ2950" s="54">
        <f t="shared" si="645"/>
        <v>0</v>
      </c>
      <c r="BK2950" s="54">
        <f t="shared" ref="BK2950:BK3013" si="647">IF($AJ2950&gt;0,YEAR($AJ2950),)</f>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ref="BS2950:BS3013" si="648">IF(BK2950&gt;0,"taip","ne")</f>
        <v>ne</v>
      </c>
    </row>
    <row r="2951" spans="2:71" x14ac:dyDescent="0.2">
      <c r="B2951" s="54" t="e">
        <f>VLOOKUP(E2951,'VPS1'!$J$10:$J$29,1,FALSE)</f>
        <v>#N/A</v>
      </c>
      <c r="C2951" s="131" t="str">
        <f t="shared" ref="C2951:C3014" si="649">LEFT(E2951,4)</f>
        <v/>
      </c>
      <c r="D2951" s="132"/>
      <c r="E2951" s="132"/>
      <c r="F2951" s="55"/>
      <c r="G2951" s="132"/>
      <c r="H2951" s="132"/>
      <c r="I2951" s="132"/>
      <c r="J2951" s="132"/>
      <c r="K2951" s="132"/>
      <c r="L2951" s="133"/>
      <c r="M2951" s="134"/>
      <c r="N2951" s="132"/>
      <c r="O2951" s="132"/>
      <c r="P2951" s="134" t="str">
        <f t="shared" ref="P2951:Q3014" si="650">IF($N2951="fizinis asmuo","užpildykite","nepildyti")</f>
        <v>nepildyti</v>
      </c>
      <c r="Q2951" s="135" t="str">
        <f t="shared" si="650"/>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ref="BH2951:BH3014" si="651">IF($AF2951&gt;0,YEAR($AF2951),)</f>
        <v>0</v>
      </c>
      <c r="BI2951" s="54">
        <f t="shared" si="646"/>
        <v>0</v>
      </c>
      <c r="BJ2951" s="54">
        <f t="shared" si="645"/>
        <v>0</v>
      </c>
      <c r="BK2951" s="54">
        <f t="shared" si="647"/>
        <v>0</v>
      </c>
      <c r="BL2951" s="54">
        <f t="shared" ref="BL2951:BL3014" si="652">IF($AK2951&gt;0,$AK2951,)</f>
        <v>0</v>
      </c>
      <c r="BM2951" s="54">
        <f t="shared" ref="BM2951:BM3014" si="653">IF($AL2951&gt;0,$AL2951,)</f>
        <v>0</v>
      </c>
      <c r="BN2951" s="54" t="str">
        <f t="shared" ref="BN2951:BN3014" si="654">IF(BH2951&gt;0,"taip","ne")</f>
        <v>ne</v>
      </c>
      <c r="BO2951" s="54" t="str">
        <f t="shared" ref="BO2951:BP3014" si="655">IF(BI2951&gt;0,"taip","ne")</f>
        <v>ne</v>
      </c>
      <c r="BP2951" s="54" t="str">
        <f t="shared" si="655"/>
        <v>ne</v>
      </c>
      <c r="BQ2951" s="54" t="str">
        <f t="shared" ref="BQ2951:BQ3014" si="656">IF(BL2951&gt;0,"taip","ne")</f>
        <v>ne</v>
      </c>
      <c r="BR2951" s="54" t="str">
        <f t="shared" ref="BR2951:BR3014" si="657">IF(BM2951&gt;0,"taip","ne")</f>
        <v>ne</v>
      </c>
      <c r="BS2951" s="54" t="str">
        <f t="shared" si="648"/>
        <v>ne</v>
      </c>
    </row>
    <row r="2952" spans="2:71" x14ac:dyDescent="0.2">
      <c r="B2952" s="54" t="e">
        <f>VLOOKUP(E2952,'VPS1'!$J$10:$J$29,1,FALSE)</f>
        <v>#N/A</v>
      </c>
      <c r="C2952" s="131" t="str">
        <f t="shared" si="649"/>
        <v/>
      </c>
      <c r="D2952" s="132"/>
      <c r="E2952" s="132"/>
      <c r="F2952" s="55"/>
      <c r="G2952" s="132"/>
      <c r="H2952" s="132"/>
      <c r="I2952" s="132"/>
      <c r="J2952" s="132"/>
      <c r="K2952" s="132"/>
      <c r="L2952" s="133"/>
      <c r="M2952" s="134"/>
      <c r="N2952" s="132"/>
      <c r="O2952" s="132"/>
      <c r="P2952" s="134" t="str">
        <f t="shared" si="650"/>
        <v>nepildyti</v>
      </c>
      <c r="Q2952" s="135" t="str">
        <f t="shared" si="650"/>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51"/>
        <v>0</v>
      </c>
      <c r="BI2952" s="54">
        <f t="shared" si="646"/>
        <v>0</v>
      </c>
      <c r="BJ2952" s="54">
        <f t="shared" si="645"/>
        <v>0</v>
      </c>
      <c r="BK2952" s="54">
        <f t="shared" si="647"/>
        <v>0</v>
      </c>
      <c r="BL2952" s="54">
        <f t="shared" si="652"/>
        <v>0</v>
      </c>
      <c r="BM2952" s="54">
        <f t="shared" si="653"/>
        <v>0</v>
      </c>
      <c r="BN2952" s="54" t="str">
        <f t="shared" si="654"/>
        <v>ne</v>
      </c>
      <c r="BO2952" s="54" t="str">
        <f t="shared" si="655"/>
        <v>ne</v>
      </c>
      <c r="BP2952" s="54" t="str">
        <f t="shared" si="655"/>
        <v>ne</v>
      </c>
      <c r="BQ2952" s="54" t="str">
        <f t="shared" si="656"/>
        <v>ne</v>
      </c>
      <c r="BR2952" s="54" t="str">
        <f t="shared" si="657"/>
        <v>ne</v>
      </c>
      <c r="BS2952" s="54" t="str">
        <f t="shared" si="648"/>
        <v>ne</v>
      </c>
    </row>
    <row r="2953" spans="2:71" x14ac:dyDescent="0.2">
      <c r="B2953" s="54" t="e">
        <f>VLOOKUP(E2953,'VPS1'!$J$10:$J$29,1,FALSE)</f>
        <v>#N/A</v>
      </c>
      <c r="C2953" s="131" t="str">
        <f t="shared" si="649"/>
        <v/>
      </c>
      <c r="D2953" s="132"/>
      <c r="E2953" s="132"/>
      <c r="F2953" s="55"/>
      <c r="G2953" s="132"/>
      <c r="H2953" s="132"/>
      <c r="I2953" s="132"/>
      <c r="J2953" s="132"/>
      <c r="K2953" s="132"/>
      <c r="L2953" s="133"/>
      <c r="M2953" s="134"/>
      <c r="N2953" s="132"/>
      <c r="O2953" s="132"/>
      <c r="P2953" s="134" t="str">
        <f t="shared" si="650"/>
        <v>nepildyti</v>
      </c>
      <c r="Q2953" s="135" t="str">
        <f t="shared" si="650"/>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51"/>
        <v>0</v>
      </c>
      <c r="BI2953" s="54">
        <f t="shared" si="646"/>
        <v>0</v>
      </c>
      <c r="BJ2953" s="54">
        <f t="shared" si="645"/>
        <v>0</v>
      </c>
      <c r="BK2953" s="54">
        <f t="shared" si="647"/>
        <v>0</v>
      </c>
      <c r="BL2953" s="54">
        <f t="shared" si="652"/>
        <v>0</v>
      </c>
      <c r="BM2953" s="54">
        <f t="shared" si="653"/>
        <v>0</v>
      </c>
      <c r="BN2953" s="54" t="str">
        <f t="shared" si="654"/>
        <v>ne</v>
      </c>
      <c r="BO2953" s="54" t="str">
        <f t="shared" si="655"/>
        <v>ne</v>
      </c>
      <c r="BP2953" s="54" t="str">
        <f t="shared" si="655"/>
        <v>ne</v>
      </c>
      <c r="BQ2953" s="54" t="str">
        <f t="shared" si="656"/>
        <v>ne</v>
      </c>
      <c r="BR2953" s="54" t="str">
        <f t="shared" si="657"/>
        <v>ne</v>
      </c>
      <c r="BS2953" s="54" t="str">
        <f t="shared" si="648"/>
        <v>ne</v>
      </c>
    </row>
    <row r="2954" spans="2:71" x14ac:dyDescent="0.2">
      <c r="B2954" s="54" t="e">
        <f>VLOOKUP(E2954,'VPS1'!$J$10:$J$29,1,FALSE)</f>
        <v>#N/A</v>
      </c>
      <c r="C2954" s="131" t="str">
        <f t="shared" si="649"/>
        <v/>
      </c>
      <c r="D2954" s="132"/>
      <c r="E2954" s="132"/>
      <c r="F2954" s="55"/>
      <c r="G2954" s="132"/>
      <c r="H2954" s="132"/>
      <c r="I2954" s="132"/>
      <c r="J2954" s="132"/>
      <c r="K2954" s="132"/>
      <c r="L2954" s="133"/>
      <c r="M2954" s="134"/>
      <c r="N2954" s="132"/>
      <c r="O2954" s="132"/>
      <c r="P2954" s="134" t="str">
        <f t="shared" si="650"/>
        <v>nepildyti</v>
      </c>
      <c r="Q2954" s="135" t="str">
        <f t="shared" si="650"/>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51"/>
        <v>0</v>
      </c>
      <c r="BI2954" s="54">
        <f t="shared" si="646"/>
        <v>0</v>
      </c>
      <c r="BJ2954" s="54">
        <f t="shared" si="645"/>
        <v>0</v>
      </c>
      <c r="BK2954" s="54">
        <f t="shared" si="647"/>
        <v>0</v>
      </c>
      <c r="BL2954" s="54">
        <f t="shared" si="652"/>
        <v>0</v>
      </c>
      <c r="BM2954" s="54">
        <f t="shared" si="653"/>
        <v>0</v>
      </c>
      <c r="BN2954" s="54" t="str">
        <f t="shared" si="654"/>
        <v>ne</v>
      </c>
      <c r="BO2954" s="54" t="str">
        <f t="shared" si="655"/>
        <v>ne</v>
      </c>
      <c r="BP2954" s="54" t="str">
        <f t="shared" si="655"/>
        <v>ne</v>
      </c>
      <c r="BQ2954" s="54" t="str">
        <f t="shared" si="656"/>
        <v>ne</v>
      </c>
      <c r="BR2954" s="54" t="str">
        <f t="shared" si="657"/>
        <v>ne</v>
      </c>
      <c r="BS2954" s="54" t="str">
        <f t="shared" si="648"/>
        <v>ne</v>
      </c>
    </row>
    <row r="2955" spans="2:71" x14ac:dyDescent="0.2">
      <c r="B2955" s="54" t="e">
        <f>VLOOKUP(E2955,'VPS1'!$J$10:$J$29,1,FALSE)</f>
        <v>#N/A</v>
      </c>
      <c r="C2955" s="131" t="str">
        <f t="shared" si="649"/>
        <v/>
      </c>
      <c r="D2955" s="132"/>
      <c r="E2955" s="132"/>
      <c r="F2955" s="55"/>
      <c r="G2955" s="132"/>
      <c r="H2955" s="132"/>
      <c r="I2955" s="132"/>
      <c r="J2955" s="132"/>
      <c r="K2955" s="132"/>
      <c r="L2955" s="133"/>
      <c r="M2955" s="134"/>
      <c r="N2955" s="132"/>
      <c r="O2955" s="132"/>
      <c r="P2955" s="134" t="str">
        <f t="shared" si="650"/>
        <v>nepildyti</v>
      </c>
      <c r="Q2955" s="135" t="str">
        <f t="shared" si="650"/>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51"/>
        <v>0</v>
      </c>
      <c r="BI2955" s="54">
        <f t="shared" si="646"/>
        <v>0</v>
      </c>
      <c r="BJ2955" s="54">
        <f t="shared" si="645"/>
        <v>0</v>
      </c>
      <c r="BK2955" s="54">
        <f t="shared" si="647"/>
        <v>0</v>
      </c>
      <c r="BL2955" s="54">
        <f t="shared" si="652"/>
        <v>0</v>
      </c>
      <c r="BM2955" s="54">
        <f t="shared" si="653"/>
        <v>0</v>
      </c>
      <c r="BN2955" s="54" t="str">
        <f t="shared" si="654"/>
        <v>ne</v>
      </c>
      <c r="BO2955" s="54" t="str">
        <f t="shared" si="655"/>
        <v>ne</v>
      </c>
      <c r="BP2955" s="54" t="str">
        <f t="shared" si="655"/>
        <v>ne</v>
      </c>
      <c r="BQ2955" s="54" t="str">
        <f t="shared" si="656"/>
        <v>ne</v>
      </c>
      <c r="BR2955" s="54" t="str">
        <f t="shared" si="657"/>
        <v>ne</v>
      </c>
      <c r="BS2955" s="54" t="str">
        <f t="shared" si="648"/>
        <v>ne</v>
      </c>
    </row>
    <row r="2956" spans="2:71" x14ac:dyDescent="0.2">
      <c r="B2956" s="54" t="e">
        <f>VLOOKUP(E2956,'VPS1'!$J$10:$J$29,1,FALSE)</f>
        <v>#N/A</v>
      </c>
      <c r="C2956" s="131" t="str">
        <f t="shared" si="649"/>
        <v/>
      </c>
      <c r="D2956" s="132"/>
      <c r="E2956" s="132"/>
      <c r="F2956" s="55"/>
      <c r="G2956" s="132"/>
      <c r="H2956" s="132"/>
      <c r="I2956" s="132"/>
      <c r="J2956" s="132"/>
      <c r="K2956" s="132"/>
      <c r="L2956" s="133"/>
      <c r="M2956" s="134"/>
      <c r="N2956" s="132"/>
      <c r="O2956" s="132"/>
      <c r="P2956" s="134" t="str">
        <f t="shared" si="650"/>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si="651"/>
        <v>0</v>
      </c>
      <c r="BI2956" s="54">
        <f t="shared" si="646"/>
        <v>0</v>
      </c>
      <c r="BJ2956" s="54">
        <f t="shared" si="645"/>
        <v>0</v>
      </c>
      <c r="BK2956" s="54">
        <f t="shared" si="647"/>
        <v>0</v>
      </c>
      <c r="BL2956" s="54">
        <f t="shared" si="652"/>
        <v>0</v>
      </c>
      <c r="BM2956" s="54">
        <f t="shared" si="653"/>
        <v>0</v>
      </c>
      <c r="BN2956" s="54" t="str">
        <f t="shared" si="654"/>
        <v>ne</v>
      </c>
      <c r="BO2956" s="54" t="str">
        <f t="shared" si="655"/>
        <v>ne</v>
      </c>
      <c r="BP2956" s="54" t="str">
        <f t="shared" si="655"/>
        <v>ne</v>
      </c>
      <c r="BQ2956" s="54" t="str">
        <f t="shared" si="656"/>
        <v>ne</v>
      </c>
      <c r="BR2956" s="54" t="str">
        <f t="shared" si="657"/>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ref="BG2962:BG3025" si="658">IF($F2962&gt;0,YEAR($F2962),)</f>
        <v>0</v>
      </c>
      <c r="BH2962" s="54">
        <f t="shared" si="651"/>
        <v>0</v>
      </c>
      <c r="BI2962" s="54">
        <f t="shared" si="646"/>
        <v>0</v>
      </c>
      <c r="BJ2962" s="54">
        <f t="shared" ref="BJ2962:BJ3025" si="659">IF($AI2962&gt;0,YEAR($AI2962),)</f>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58"/>
        <v>0</v>
      </c>
      <c r="BH2963" s="54">
        <f t="shared" si="651"/>
        <v>0</v>
      </c>
      <c r="BI2963" s="54">
        <f t="shared" si="646"/>
        <v>0</v>
      </c>
      <c r="BJ2963" s="54">
        <f t="shared" si="659"/>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58"/>
        <v>0</v>
      </c>
      <c r="BH2964" s="54">
        <f t="shared" si="651"/>
        <v>0</v>
      </c>
      <c r="BI2964" s="54">
        <f t="shared" si="646"/>
        <v>0</v>
      </c>
      <c r="BJ2964" s="54">
        <f t="shared" si="659"/>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58"/>
        <v>0</v>
      </c>
      <c r="BH2965" s="54">
        <f t="shared" si="651"/>
        <v>0</v>
      </c>
      <c r="BI2965" s="54">
        <f t="shared" si="646"/>
        <v>0</v>
      </c>
      <c r="BJ2965" s="54">
        <f t="shared" si="659"/>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58"/>
        <v>0</v>
      </c>
      <c r="BH2966" s="54">
        <f t="shared" si="651"/>
        <v>0</v>
      </c>
      <c r="BI2966" s="54">
        <f t="shared" si="646"/>
        <v>0</v>
      </c>
      <c r="BJ2966" s="54">
        <f t="shared" si="659"/>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si="658"/>
        <v>0</v>
      </c>
      <c r="BH2967" s="54">
        <f t="shared" si="651"/>
        <v>0</v>
      </c>
      <c r="BI2967" s="54">
        <f t="shared" si="646"/>
        <v>0</v>
      </c>
      <c r="BJ2967" s="54">
        <f t="shared" si="659"/>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ref="BI3014:BI3077" si="660">IF($AH3014&gt;0,YEAR($AH3014),)</f>
        <v>0</v>
      </c>
      <c r="BJ3014" s="54">
        <f t="shared" si="659"/>
        <v>0</v>
      </c>
      <c r="BK3014" s="54">
        <f t="shared" ref="BK3014:BK3077" si="661">IF($AJ3014&gt;0,YEAR($AJ3014),)</f>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ref="BS3014:BS3077" si="662">IF(BK3014&gt;0,"taip","ne")</f>
        <v>ne</v>
      </c>
    </row>
    <row r="3015" spans="2:71" x14ac:dyDescent="0.2">
      <c r="B3015" s="54" t="e">
        <f>VLOOKUP(E3015,'VPS1'!$J$10:$J$29,1,FALSE)</f>
        <v>#N/A</v>
      </c>
      <c r="C3015" s="131" t="str">
        <f t="shared" ref="C3015:C3078" si="663">LEFT(E3015,4)</f>
        <v/>
      </c>
      <c r="D3015" s="132"/>
      <c r="E3015" s="132"/>
      <c r="F3015" s="55"/>
      <c r="G3015" s="132"/>
      <c r="H3015" s="132"/>
      <c r="I3015" s="132"/>
      <c r="J3015" s="132"/>
      <c r="K3015" s="132"/>
      <c r="L3015" s="133"/>
      <c r="M3015" s="134"/>
      <c r="N3015" s="132"/>
      <c r="O3015" s="132"/>
      <c r="P3015" s="134" t="str">
        <f t="shared" ref="P3015:Q3078" si="664">IF($N3015="fizinis asmuo","užpildykite","nepildyti")</f>
        <v>nepildyti</v>
      </c>
      <c r="Q3015" s="135" t="str">
        <f t="shared" si="664"/>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ref="BH3015:BH3078" si="665">IF($AF3015&gt;0,YEAR($AF3015),)</f>
        <v>0</v>
      </c>
      <c r="BI3015" s="54">
        <f t="shared" si="660"/>
        <v>0</v>
      </c>
      <c r="BJ3015" s="54">
        <f t="shared" si="659"/>
        <v>0</v>
      </c>
      <c r="BK3015" s="54">
        <f t="shared" si="661"/>
        <v>0</v>
      </c>
      <c r="BL3015" s="54">
        <f t="shared" ref="BL3015:BL3078" si="666">IF($AK3015&gt;0,$AK3015,)</f>
        <v>0</v>
      </c>
      <c r="BM3015" s="54">
        <f t="shared" ref="BM3015:BM3078" si="667">IF($AL3015&gt;0,$AL3015,)</f>
        <v>0</v>
      </c>
      <c r="BN3015" s="54" t="str">
        <f t="shared" ref="BN3015:BN3078" si="668">IF(BH3015&gt;0,"taip","ne")</f>
        <v>ne</v>
      </c>
      <c r="BO3015" s="54" t="str">
        <f t="shared" ref="BO3015:BP3078" si="669">IF(BI3015&gt;0,"taip","ne")</f>
        <v>ne</v>
      </c>
      <c r="BP3015" s="54" t="str">
        <f t="shared" si="669"/>
        <v>ne</v>
      </c>
      <c r="BQ3015" s="54" t="str">
        <f t="shared" ref="BQ3015:BQ3078" si="670">IF(BL3015&gt;0,"taip","ne")</f>
        <v>ne</v>
      </c>
      <c r="BR3015" s="54" t="str">
        <f t="shared" ref="BR3015:BR3078" si="671">IF(BM3015&gt;0,"taip","ne")</f>
        <v>ne</v>
      </c>
      <c r="BS3015" s="54" t="str">
        <f t="shared" si="662"/>
        <v>ne</v>
      </c>
    </row>
    <row r="3016" spans="2:71" x14ac:dyDescent="0.2">
      <c r="B3016" s="54" t="e">
        <f>VLOOKUP(E3016,'VPS1'!$J$10:$J$29,1,FALSE)</f>
        <v>#N/A</v>
      </c>
      <c r="C3016" s="131" t="str">
        <f t="shared" si="663"/>
        <v/>
      </c>
      <c r="D3016" s="132"/>
      <c r="E3016" s="132"/>
      <c r="F3016" s="55"/>
      <c r="G3016" s="132"/>
      <c r="H3016" s="132"/>
      <c r="I3016" s="132"/>
      <c r="J3016" s="132"/>
      <c r="K3016" s="132"/>
      <c r="L3016" s="133"/>
      <c r="M3016" s="134"/>
      <c r="N3016" s="132"/>
      <c r="O3016" s="132"/>
      <c r="P3016" s="134" t="str">
        <f t="shared" si="664"/>
        <v>nepildyti</v>
      </c>
      <c r="Q3016" s="135" t="str">
        <f t="shared" si="664"/>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65"/>
        <v>0</v>
      </c>
      <c r="BI3016" s="54">
        <f t="shared" si="660"/>
        <v>0</v>
      </c>
      <c r="BJ3016" s="54">
        <f t="shared" si="659"/>
        <v>0</v>
      </c>
      <c r="BK3016" s="54">
        <f t="shared" si="661"/>
        <v>0</v>
      </c>
      <c r="BL3016" s="54">
        <f t="shared" si="666"/>
        <v>0</v>
      </c>
      <c r="BM3016" s="54">
        <f t="shared" si="667"/>
        <v>0</v>
      </c>
      <c r="BN3016" s="54" t="str">
        <f t="shared" si="668"/>
        <v>ne</v>
      </c>
      <c r="BO3016" s="54" t="str">
        <f t="shared" si="669"/>
        <v>ne</v>
      </c>
      <c r="BP3016" s="54" t="str">
        <f t="shared" si="669"/>
        <v>ne</v>
      </c>
      <c r="BQ3016" s="54" t="str">
        <f t="shared" si="670"/>
        <v>ne</v>
      </c>
      <c r="BR3016" s="54" t="str">
        <f t="shared" si="671"/>
        <v>ne</v>
      </c>
      <c r="BS3016" s="54" t="str">
        <f t="shared" si="662"/>
        <v>ne</v>
      </c>
    </row>
    <row r="3017" spans="2:71" x14ac:dyDescent="0.2">
      <c r="B3017" s="54" t="e">
        <f>VLOOKUP(E3017,'VPS1'!$J$10:$J$29,1,FALSE)</f>
        <v>#N/A</v>
      </c>
      <c r="C3017" s="131" t="str">
        <f t="shared" si="663"/>
        <v/>
      </c>
      <c r="D3017" s="132"/>
      <c r="E3017" s="132"/>
      <c r="F3017" s="55"/>
      <c r="G3017" s="132"/>
      <c r="H3017" s="132"/>
      <c r="I3017" s="132"/>
      <c r="J3017" s="132"/>
      <c r="K3017" s="132"/>
      <c r="L3017" s="133"/>
      <c r="M3017" s="134"/>
      <c r="N3017" s="132"/>
      <c r="O3017" s="132"/>
      <c r="P3017" s="134" t="str">
        <f t="shared" si="664"/>
        <v>nepildyti</v>
      </c>
      <c r="Q3017" s="135" t="str">
        <f t="shared" si="664"/>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65"/>
        <v>0</v>
      </c>
      <c r="BI3017" s="54">
        <f t="shared" si="660"/>
        <v>0</v>
      </c>
      <c r="BJ3017" s="54">
        <f t="shared" si="659"/>
        <v>0</v>
      </c>
      <c r="BK3017" s="54">
        <f t="shared" si="661"/>
        <v>0</v>
      </c>
      <c r="BL3017" s="54">
        <f t="shared" si="666"/>
        <v>0</v>
      </c>
      <c r="BM3017" s="54">
        <f t="shared" si="667"/>
        <v>0</v>
      </c>
      <c r="BN3017" s="54" t="str">
        <f t="shared" si="668"/>
        <v>ne</v>
      </c>
      <c r="BO3017" s="54" t="str">
        <f t="shared" si="669"/>
        <v>ne</v>
      </c>
      <c r="BP3017" s="54" t="str">
        <f t="shared" si="669"/>
        <v>ne</v>
      </c>
      <c r="BQ3017" s="54" t="str">
        <f t="shared" si="670"/>
        <v>ne</v>
      </c>
      <c r="BR3017" s="54" t="str">
        <f t="shared" si="671"/>
        <v>ne</v>
      </c>
      <c r="BS3017" s="54" t="str">
        <f t="shared" si="662"/>
        <v>ne</v>
      </c>
    </row>
    <row r="3018" spans="2:71" x14ac:dyDescent="0.2">
      <c r="B3018" s="54" t="e">
        <f>VLOOKUP(E3018,'VPS1'!$J$10:$J$29,1,FALSE)</f>
        <v>#N/A</v>
      </c>
      <c r="C3018" s="131" t="str">
        <f t="shared" si="663"/>
        <v/>
      </c>
      <c r="D3018" s="132"/>
      <c r="E3018" s="132"/>
      <c r="F3018" s="55"/>
      <c r="G3018" s="132"/>
      <c r="H3018" s="132"/>
      <c r="I3018" s="132"/>
      <c r="J3018" s="132"/>
      <c r="K3018" s="132"/>
      <c r="L3018" s="133"/>
      <c r="M3018" s="134"/>
      <c r="N3018" s="132"/>
      <c r="O3018" s="132"/>
      <c r="P3018" s="134" t="str">
        <f t="shared" si="664"/>
        <v>nepildyti</v>
      </c>
      <c r="Q3018" s="135" t="str">
        <f t="shared" si="664"/>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65"/>
        <v>0</v>
      </c>
      <c r="BI3018" s="54">
        <f t="shared" si="660"/>
        <v>0</v>
      </c>
      <c r="BJ3018" s="54">
        <f t="shared" si="659"/>
        <v>0</v>
      </c>
      <c r="BK3018" s="54">
        <f t="shared" si="661"/>
        <v>0</v>
      </c>
      <c r="BL3018" s="54">
        <f t="shared" si="666"/>
        <v>0</v>
      </c>
      <c r="BM3018" s="54">
        <f t="shared" si="667"/>
        <v>0</v>
      </c>
      <c r="BN3018" s="54" t="str">
        <f t="shared" si="668"/>
        <v>ne</v>
      </c>
      <c r="BO3018" s="54" t="str">
        <f t="shared" si="669"/>
        <v>ne</v>
      </c>
      <c r="BP3018" s="54" t="str">
        <f t="shared" si="669"/>
        <v>ne</v>
      </c>
      <c r="BQ3018" s="54" t="str">
        <f t="shared" si="670"/>
        <v>ne</v>
      </c>
      <c r="BR3018" s="54" t="str">
        <f t="shared" si="671"/>
        <v>ne</v>
      </c>
      <c r="BS3018" s="54" t="str">
        <f t="shared" si="662"/>
        <v>ne</v>
      </c>
    </row>
    <row r="3019" spans="2:71" x14ac:dyDescent="0.2">
      <c r="B3019" s="54" t="e">
        <f>VLOOKUP(E3019,'VPS1'!$J$10:$J$29,1,FALSE)</f>
        <v>#N/A</v>
      </c>
      <c r="C3019" s="131" t="str">
        <f t="shared" si="663"/>
        <v/>
      </c>
      <c r="D3019" s="132"/>
      <c r="E3019" s="132"/>
      <c r="F3019" s="55"/>
      <c r="G3019" s="132"/>
      <c r="H3019" s="132"/>
      <c r="I3019" s="132"/>
      <c r="J3019" s="132"/>
      <c r="K3019" s="132"/>
      <c r="L3019" s="133"/>
      <c r="M3019" s="134"/>
      <c r="N3019" s="132"/>
      <c r="O3019" s="132"/>
      <c r="P3019" s="134" t="str">
        <f t="shared" si="664"/>
        <v>nepildyti</v>
      </c>
      <c r="Q3019" s="135" t="str">
        <f t="shared" si="664"/>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65"/>
        <v>0</v>
      </c>
      <c r="BI3019" s="54">
        <f t="shared" si="660"/>
        <v>0</v>
      </c>
      <c r="BJ3019" s="54">
        <f t="shared" si="659"/>
        <v>0</v>
      </c>
      <c r="BK3019" s="54">
        <f t="shared" si="661"/>
        <v>0</v>
      </c>
      <c r="BL3019" s="54">
        <f t="shared" si="666"/>
        <v>0</v>
      </c>
      <c r="BM3019" s="54">
        <f t="shared" si="667"/>
        <v>0</v>
      </c>
      <c r="BN3019" s="54" t="str">
        <f t="shared" si="668"/>
        <v>ne</v>
      </c>
      <c r="BO3019" s="54" t="str">
        <f t="shared" si="669"/>
        <v>ne</v>
      </c>
      <c r="BP3019" s="54" t="str">
        <f t="shared" si="669"/>
        <v>ne</v>
      </c>
      <c r="BQ3019" s="54" t="str">
        <f t="shared" si="670"/>
        <v>ne</v>
      </c>
      <c r="BR3019" s="54" t="str">
        <f t="shared" si="671"/>
        <v>ne</v>
      </c>
      <c r="BS3019" s="54" t="str">
        <f t="shared" si="662"/>
        <v>ne</v>
      </c>
    </row>
    <row r="3020" spans="2:71" x14ac:dyDescent="0.2">
      <c r="B3020" s="54" t="e">
        <f>VLOOKUP(E3020,'VPS1'!$J$10:$J$29,1,FALSE)</f>
        <v>#N/A</v>
      </c>
      <c r="C3020" s="131" t="str">
        <f t="shared" si="663"/>
        <v/>
      </c>
      <c r="D3020" s="132"/>
      <c r="E3020" s="132"/>
      <c r="F3020" s="55"/>
      <c r="G3020" s="132"/>
      <c r="H3020" s="132"/>
      <c r="I3020" s="132"/>
      <c r="J3020" s="132"/>
      <c r="K3020" s="132"/>
      <c r="L3020" s="133"/>
      <c r="M3020" s="134"/>
      <c r="N3020" s="132"/>
      <c r="O3020" s="132"/>
      <c r="P3020" s="134" t="str">
        <f t="shared" si="664"/>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si="665"/>
        <v>0</v>
      </c>
      <c r="BI3020" s="54">
        <f t="shared" si="660"/>
        <v>0</v>
      </c>
      <c r="BJ3020" s="54">
        <f t="shared" si="659"/>
        <v>0</v>
      </c>
      <c r="BK3020" s="54">
        <f t="shared" si="661"/>
        <v>0</v>
      </c>
      <c r="BL3020" s="54">
        <f t="shared" si="666"/>
        <v>0</v>
      </c>
      <c r="BM3020" s="54">
        <f t="shared" si="667"/>
        <v>0</v>
      </c>
      <c r="BN3020" s="54" t="str">
        <f t="shared" si="668"/>
        <v>ne</v>
      </c>
      <c r="BO3020" s="54" t="str">
        <f t="shared" si="669"/>
        <v>ne</v>
      </c>
      <c r="BP3020" s="54" t="str">
        <f t="shared" si="669"/>
        <v>ne</v>
      </c>
      <c r="BQ3020" s="54" t="str">
        <f t="shared" si="670"/>
        <v>ne</v>
      </c>
      <c r="BR3020" s="54" t="str">
        <f t="shared" si="671"/>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ref="BG3026:BG3089" si="672">IF($F3026&gt;0,YEAR($F3026),)</f>
        <v>0</v>
      </c>
      <c r="BH3026" s="54">
        <f t="shared" si="665"/>
        <v>0</v>
      </c>
      <c r="BI3026" s="54">
        <f t="shared" si="660"/>
        <v>0</v>
      </c>
      <c r="BJ3026" s="54">
        <f t="shared" ref="BJ3026:BJ3089" si="673">IF($AI3026&gt;0,YEAR($AI3026),)</f>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72"/>
        <v>0</v>
      </c>
      <c r="BH3027" s="54">
        <f t="shared" si="665"/>
        <v>0</v>
      </c>
      <c r="BI3027" s="54">
        <f t="shared" si="660"/>
        <v>0</v>
      </c>
      <c r="BJ3027" s="54">
        <f t="shared" si="673"/>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72"/>
        <v>0</v>
      </c>
      <c r="BH3028" s="54">
        <f t="shared" si="665"/>
        <v>0</v>
      </c>
      <c r="BI3028" s="54">
        <f t="shared" si="660"/>
        <v>0</v>
      </c>
      <c r="BJ3028" s="54">
        <f t="shared" si="673"/>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72"/>
        <v>0</v>
      </c>
      <c r="BH3029" s="54">
        <f t="shared" si="665"/>
        <v>0</v>
      </c>
      <c r="BI3029" s="54">
        <f t="shared" si="660"/>
        <v>0</v>
      </c>
      <c r="BJ3029" s="54">
        <f t="shared" si="673"/>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72"/>
        <v>0</v>
      </c>
      <c r="BH3030" s="54">
        <f t="shared" si="665"/>
        <v>0</v>
      </c>
      <c r="BI3030" s="54">
        <f t="shared" si="660"/>
        <v>0</v>
      </c>
      <c r="BJ3030" s="54">
        <f t="shared" si="673"/>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si="672"/>
        <v>0</v>
      </c>
      <c r="BH3031" s="54">
        <f t="shared" si="665"/>
        <v>0</v>
      </c>
      <c r="BI3031" s="54">
        <f t="shared" si="660"/>
        <v>0</v>
      </c>
      <c r="BJ3031" s="54">
        <f t="shared" si="673"/>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ref="BI3078:BI3141" si="674">IF($AH3078&gt;0,YEAR($AH3078),)</f>
        <v>0</v>
      </c>
      <c r="BJ3078" s="54">
        <f t="shared" si="673"/>
        <v>0</v>
      </c>
      <c r="BK3078" s="54">
        <f t="shared" ref="BK3078:BK3141" si="675">IF($AJ3078&gt;0,YEAR($AJ3078),)</f>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ref="BS3078:BS3141" si="676">IF(BK3078&gt;0,"taip","ne")</f>
        <v>ne</v>
      </c>
    </row>
    <row r="3079" spans="2:71" x14ac:dyDescent="0.2">
      <c r="B3079" s="54" t="e">
        <f>VLOOKUP(E3079,'VPS1'!$J$10:$J$29,1,FALSE)</f>
        <v>#N/A</v>
      </c>
      <c r="C3079" s="131" t="str">
        <f t="shared" ref="C3079:C3142" si="677">LEFT(E3079,4)</f>
        <v/>
      </c>
      <c r="D3079" s="132"/>
      <c r="E3079" s="132"/>
      <c r="F3079" s="55"/>
      <c r="G3079" s="132"/>
      <c r="H3079" s="132"/>
      <c r="I3079" s="132"/>
      <c r="J3079" s="132"/>
      <c r="K3079" s="132"/>
      <c r="L3079" s="133"/>
      <c r="M3079" s="134"/>
      <c r="N3079" s="132"/>
      <c r="O3079" s="132"/>
      <c r="P3079" s="134" t="str">
        <f t="shared" ref="P3079:Q3142" si="678">IF($N3079="fizinis asmuo","užpildykite","nepildyti")</f>
        <v>nepildyti</v>
      </c>
      <c r="Q3079" s="135" t="str">
        <f t="shared" si="678"/>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ref="BH3079:BH3142" si="679">IF($AF3079&gt;0,YEAR($AF3079),)</f>
        <v>0</v>
      </c>
      <c r="BI3079" s="54">
        <f t="shared" si="674"/>
        <v>0</v>
      </c>
      <c r="BJ3079" s="54">
        <f t="shared" si="673"/>
        <v>0</v>
      </c>
      <c r="BK3079" s="54">
        <f t="shared" si="675"/>
        <v>0</v>
      </c>
      <c r="BL3079" s="54">
        <f t="shared" ref="BL3079:BL3142" si="680">IF($AK3079&gt;0,$AK3079,)</f>
        <v>0</v>
      </c>
      <c r="BM3079" s="54">
        <f t="shared" ref="BM3079:BM3142" si="681">IF($AL3079&gt;0,$AL3079,)</f>
        <v>0</v>
      </c>
      <c r="BN3079" s="54" t="str">
        <f t="shared" ref="BN3079:BN3142" si="682">IF(BH3079&gt;0,"taip","ne")</f>
        <v>ne</v>
      </c>
      <c r="BO3079" s="54" t="str">
        <f t="shared" ref="BO3079:BP3142" si="683">IF(BI3079&gt;0,"taip","ne")</f>
        <v>ne</v>
      </c>
      <c r="BP3079" s="54" t="str">
        <f t="shared" si="683"/>
        <v>ne</v>
      </c>
      <c r="BQ3079" s="54" t="str">
        <f t="shared" ref="BQ3079:BQ3142" si="684">IF(BL3079&gt;0,"taip","ne")</f>
        <v>ne</v>
      </c>
      <c r="BR3079" s="54" t="str">
        <f t="shared" ref="BR3079:BR3142" si="685">IF(BM3079&gt;0,"taip","ne")</f>
        <v>ne</v>
      </c>
      <c r="BS3079" s="54" t="str">
        <f t="shared" si="676"/>
        <v>ne</v>
      </c>
    </row>
    <row r="3080" spans="2:71" x14ac:dyDescent="0.2">
      <c r="B3080" s="54" t="e">
        <f>VLOOKUP(E3080,'VPS1'!$J$10:$J$29,1,FALSE)</f>
        <v>#N/A</v>
      </c>
      <c r="C3080" s="131" t="str">
        <f t="shared" si="677"/>
        <v/>
      </c>
      <c r="D3080" s="132"/>
      <c r="E3080" s="132"/>
      <c r="F3080" s="55"/>
      <c r="G3080" s="132"/>
      <c r="H3080" s="132"/>
      <c r="I3080" s="132"/>
      <c r="J3080" s="132"/>
      <c r="K3080" s="132"/>
      <c r="L3080" s="133"/>
      <c r="M3080" s="134"/>
      <c r="N3080" s="132"/>
      <c r="O3080" s="132"/>
      <c r="P3080" s="134" t="str">
        <f t="shared" si="678"/>
        <v>nepildyti</v>
      </c>
      <c r="Q3080" s="135" t="str">
        <f t="shared" si="678"/>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79"/>
        <v>0</v>
      </c>
      <c r="BI3080" s="54">
        <f t="shared" si="674"/>
        <v>0</v>
      </c>
      <c r="BJ3080" s="54">
        <f t="shared" si="673"/>
        <v>0</v>
      </c>
      <c r="BK3080" s="54">
        <f t="shared" si="675"/>
        <v>0</v>
      </c>
      <c r="BL3080" s="54">
        <f t="shared" si="680"/>
        <v>0</v>
      </c>
      <c r="BM3080" s="54">
        <f t="shared" si="681"/>
        <v>0</v>
      </c>
      <c r="BN3080" s="54" t="str">
        <f t="shared" si="682"/>
        <v>ne</v>
      </c>
      <c r="BO3080" s="54" t="str">
        <f t="shared" si="683"/>
        <v>ne</v>
      </c>
      <c r="BP3080" s="54" t="str">
        <f t="shared" si="683"/>
        <v>ne</v>
      </c>
      <c r="BQ3080" s="54" t="str">
        <f t="shared" si="684"/>
        <v>ne</v>
      </c>
      <c r="BR3080" s="54" t="str">
        <f t="shared" si="685"/>
        <v>ne</v>
      </c>
      <c r="BS3080" s="54" t="str">
        <f t="shared" si="676"/>
        <v>ne</v>
      </c>
    </row>
    <row r="3081" spans="2:71" x14ac:dyDescent="0.2">
      <c r="B3081" s="54" t="e">
        <f>VLOOKUP(E3081,'VPS1'!$J$10:$J$29,1,FALSE)</f>
        <v>#N/A</v>
      </c>
      <c r="C3081" s="131" t="str">
        <f t="shared" si="677"/>
        <v/>
      </c>
      <c r="D3081" s="132"/>
      <c r="E3081" s="132"/>
      <c r="F3081" s="55"/>
      <c r="G3081" s="132"/>
      <c r="H3081" s="132"/>
      <c r="I3081" s="132"/>
      <c r="J3081" s="132"/>
      <c r="K3081" s="132"/>
      <c r="L3081" s="133"/>
      <c r="M3081" s="134"/>
      <c r="N3081" s="132"/>
      <c r="O3081" s="132"/>
      <c r="P3081" s="134" t="str">
        <f t="shared" si="678"/>
        <v>nepildyti</v>
      </c>
      <c r="Q3081" s="135" t="str">
        <f t="shared" si="678"/>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79"/>
        <v>0</v>
      </c>
      <c r="BI3081" s="54">
        <f t="shared" si="674"/>
        <v>0</v>
      </c>
      <c r="BJ3081" s="54">
        <f t="shared" si="673"/>
        <v>0</v>
      </c>
      <c r="BK3081" s="54">
        <f t="shared" si="675"/>
        <v>0</v>
      </c>
      <c r="BL3081" s="54">
        <f t="shared" si="680"/>
        <v>0</v>
      </c>
      <c r="BM3081" s="54">
        <f t="shared" si="681"/>
        <v>0</v>
      </c>
      <c r="BN3081" s="54" t="str">
        <f t="shared" si="682"/>
        <v>ne</v>
      </c>
      <c r="BO3081" s="54" t="str">
        <f t="shared" si="683"/>
        <v>ne</v>
      </c>
      <c r="BP3081" s="54" t="str">
        <f t="shared" si="683"/>
        <v>ne</v>
      </c>
      <c r="BQ3081" s="54" t="str">
        <f t="shared" si="684"/>
        <v>ne</v>
      </c>
      <c r="BR3081" s="54" t="str">
        <f t="shared" si="685"/>
        <v>ne</v>
      </c>
      <c r="BS3081" s="54" t="str">
        <f t="shared" si="676"/>
        <v>ne</v>
      </c>
    </row>
    <row r="3082" spans="2:71" x14ac:dyDescent="0.2">
      <c r="B3082" s="54" t="e">
        <f>VLOOKUP(E3082,'VPS1'!$J$10:$J$29,1,FALSE)</f>
        <v>#N/A</v>
      </c>
      <c r="C3082" s="131" t="str">
        <f t="shared" si="677"/>
        <v/>
      </c>
      <c r="D3082" s="132"/>
      <c r="E3082" s="132"/>
      <c r="F3082" s="55"/>
      <c r="G3082" s="132"/>
      <c r="H3082" s="132"/>
      <c r="I3082" s="132"/>
      <c r="J3082" s="132"/>
      <c r="K3082" s="132"/>
      <c r="L3082" s="133"/>
      <c r="M3082" s="134"/>
      <c r="N3082" s="132"/>
      <c r="O3082" s="132"/>
      <c r="P3082" s="134" t="str">
        <f t="shared" si="678"/>
        <v>nepildyti</v>
      </c>
      <c r="Q3082" s="135" t="str">
        <f t="shared" si="678"/>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79"/>
        <v>0</v>
      </c>
      <c r="BI3082" s="54">
        <f t="shared" si="674"/>
        <v>0</v>
      </c>
      <c r="BJ3082" s="54">
        <f t="shared" si="673"/>
        <v>0</v>
      </c>
      <c r="BK3082" s="54">
        <f t="shared" si="675"/>
        <v>0</v>
      </c>
      <c r="BL3082" s="54">
        <f t="shared" si="680"/>
        <v>0</v>
      </c>
      <c r="BM3082" s="54">
        <f t="shared" si="681"/>
        <v>0</v>
      </c>
      <c r="BN3082" s="54" t="str">
        <f t="shared" si="682"/>
        <v>ne</v>
      </c>
      <c r="BO3082" s="54" t="str">
        <f t="shared" si="683"/>
        <v>ne</v>
      </c>
      <c r="BP3082" s="54" t="str">
        <f t="shared" si="683"/>
        <v>ne</v>
      </c>
      <c r="BQ3082" s="54" t="str">
        <f t="shared" si="684"/>
        <v>ne</v>
      </c>
      <c r="BR3082" s="54" t="str">
        <f t="shared" si="685"/>
        <v>ne</v>
      </c>
      <c r="BS3082" s="54" t="str">
        <f t="shared" si="676"/>
        <v>ne</v>
      </c>
    </row>
    <row r="3083" spans="2:71" x14ac:dyDescent="0.2">
      <c r="B3083" s="54" t="e">
        <f>VLOOKUP(E3083,'VPS1'!$J$10:$J$29,1,FALSE)</f>
        <v>#N/A</v>
      </c>
      <c r="C3083" s="131" t="str">
        <f t="shared" si="677"/>
        <v/>
      </c>
      <c r="D3083" s="132"/>
      <c r="E3083" s="132"/>
      <c r="F3083" s="55"/>
      <c r="G3083" s="132"/>
      <c r="H3083" s="132"/>
      <c r="I3083" s="132"/>
      <c r="J3083" s="132"/>
      <c r="K3083" s="132"/>
      <c r="L3083" s="133"/>
      <c r="M3083" s="134"/>
      <c r="N3083" s="132"/>
      <c r="O3083" s="132"/>
      <c r="P3083" s="134" t="str">
        <f t="shared" si="678"/>
        <v>nepildyti</v>
      </c>
      <c r="Q3083" s="135" t="str">
        <f t="shared" si="678"/>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79"/>
        <v>0</v>
      </c>
      <c r="BI3083" s="54">
        <f t="shared" si="674"/>
        <v>0</v>
      </c>
      <c r="BJ3083" s="54">
        <f t="shared" si="673"/>
        <v>0</v>
      </c>
      <c r="BK3083" s="54">
        <f t="shared" si="675"/>
        <v>0</v>
      </c>
      <c r="BL3083" s="54">
        <f t="shared" si="680"/>
        <v>0</v>
      </c>
      <c r="BM3083" s="54">
        <f t="shared" si="681"/>
        <v>0</v>
      </c>
      <c r="BN3083" s="54" t="str">
        <f t="shared" si="682"/>
        <v>ne</v>
      </c>
      <c r="BO3083" s="54" t="str">
        <f t="shared" si="683"/>
        <v>ne</v>
      </c>
      <c r="BP3083" s="54" t="str">
        <f t="shared" si="683"/>
        <v>ne</v>
      </c>
      <c r="BQ3083" s="54" t="str">
        <f t="shared" si="684"/>
        <v>ne</v>
      </c>
      <c r="BR3083" s="54" t="str">
        <f t="shared" si="685"/>
        <v>ne</v>
      </c>
      <c r="BS3083" s="54" t="str">
        <f t="shared" si="676"/>
        <v>ne</v>
      </c>
    </row>
    <row r="3084" spans="2:71" x14ac:dyDescent="0.2">
      <c r="B3084" s="54" t="e">
        <f>VLOOKUP(E3084,'VPS1'!$J$10:$J$29,1,FALSE)</f>
        <v>#N/A</v>
      </c>
      <c r="C3084" s="131" t="str">
        <f t="shared" si="677"/>
        <v/>
      </c>
      <c r="D3084" s="132"/>
      <c r="E3084" s="132"/>
      <c r="F3084" s="55"/>
      <c r="G3084" s="132"/>
      <c r="H3084" s="132"/>
      <c r="I3084" s="132"/>
      <c r="J3084" s="132"/>
      <c r="K3084" s="132"/>
      <c r="L3084" s="133"/>
      <c r="M3084" s="134"/>
      <c r="N3084" s="132"/>
      <c r="O3084" s="132"/>
      <c r="P3084" s="134" t="str">
        <f t="shared" si="678"/>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si="679"/>
        <v>0</v>
      </c>
      <c r="BI3084" s="54">
        <f t="shared" si="674"/>
        <v>0</v>
      </c>
      <c r="BJ3084" s="54">
        <f t="shared" si="673"/>
        <v>0</v>
      </c>
      <c r="BK3084" s="54">
        <f t="shared" si="675"/>
        <v>0</v>
      </c>
      <c r="BL3084" s="54">
        <f t="shared" si="680"/>
        <v>0</v>
      </c>
      <c r="BM3084" s="54">
        <f t="shared" si="681"/>
        <v>0</v>
      </c>
      <c r="BN3084" s="54" t="str">
        <f t="shared" si="682"/>
        <v>ne</v>
      </c>
      <c r="BO3084" s="54" t="str">
        <f t="shared" si="683"/>
        <v>ne</v>
      </c>
      <c r="BP3084" s="54" t="str">
        <f t="shared" si="683"/>
        <v>ne</v>
      </c>
      <c r="BQ3084" s="54" t="str">
        <f t="shared" si="684"/>
        <v>ne</v>
      </c>
      <c r="BR3084" s="54" t="str">
        <f t="shared" si="685"/>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ref="BG3090:BG3153" si="686">IF($F3090&gt;0,YEAR($F3090),)</f>
        <v>0</v>
      </c>
      <c r="BH3090" s="54">
        <f t="shared" si="679"/>
        <v>0</v>
      </c>
      <c r="BI3090" s="54">
        <f t="shared" si="674"/>
        <v>0</v>
      </c>
      <c r="BJ3090" s="54">
        <f t="shared" ref="BJ3090:BJ3153" si="687">IF($AI3090&gt;0,YEAR($AI3090),)</f>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86"/>
        <v>0</v>
      </c>
      <c r="BH3091" s="54">
        <f t="shared" si="679"/>
        <v>0</v>
      </c>
      <c r="BI3091" s="54">
        <f t="shared" si="674"/>
        <v>0</v>
      </c>
      <c r="BJ3091" s="54">
        <f t="shared" si="687"/>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86"/>
        <v>0</v>
      </c>
      <c r="BH3092" s="54">
        <f t="shared" si="679"/>
        <v>0</v>
      </c>
      <c r="BI3092" s="54">
        <f t="shared" si="674"/>
        <v>0</v>
      </c>
      <c r="BJ3092" s="54">
        <f t="shared" si="687"/>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86"/>
        <v>0</v>
      </c>
      <c r="BH3093" s="54">
        <f t="shared" si="679"/>
        <v>0</v>
      </c>
      <c r="BI3093" s="54">
        <f t="shared" si="674"/>
        <v>0</v>
      </c>
      <c r="BJ3093" s="54">
        <f t="shared" si="687"/>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86"/>
        <v>0</v>
      </c>
      <c r="BH3094" s="54">
        <f t="shared" si="679"/>
        <v>0</v>
      </c>
      <c r="BI3094" s="54">
        <f t="shared" si="674"/>
        <v>0</v>
      </c>
      <c r="BJ3094" s="54">
        <f t="shared" si="687"/>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si="686"/>
        <v>0</v>
      </c>
      <c r="BH3095" s="54">
        <f t="shared" si="679"/>
        <v>0</v>
      </c>
      <c r="BI3095" s="54">
        <f t="shared" si="674"/>
        <v>0</v>
      </c>
      <c r="BJ3095" s="54">
        <f t="shared" si="687"/>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ref="BI3142:BI3205" si="688">IF($AH3142&gt;0,YEAR($AH3142),)</f>
        <v>0</v>
      </c>
      <c r="BJ3142" s="54">
        <f t="shared" si="687"/>
        <v>0</v>
      </c>
      <c r="BK3142" s="54">
        <f t="shared" ref="BK3142:BK3205" si="689">IF($AJ3142&gt;0,YEAR($AJ3142),)</f>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ref="BS3142:BS3205" si="690">IF(BK3142&gt;0,"taip","ne")</f>
        <v>ne</v>
      </c>
    </row>
    <row r="3143" spans="2:71" x14ac:dyDescent="0.2">
      <c r="B3143" s="54" t="e">
        <f>VLOOKUP(E3143,'VPS1'!$J$10:$J$29,1,FALSE)</f>
        <v>#N/A</v>
      </c>
      <c r="C3143" s="131" t="str">
        <f t="shared" ref="C3143:C3206" si="691">LEFT(E3143,4)</f>
        <v/>
      </c>
      <c r="D3143" s="132"/>
      <c r="E3143" s="132"/>
      <c r="F3143" s="55"/>
      <c r="G3143" s="132"/>
      <c r="H3143" s="132"/>
      <c r="I3143" s="132"/>
      <c r="J3143" s="132"/>
      <c r="K3143" s="132"/>
      <c r="L3143" s="133"/>
      <c r="M3143" s="134"/>
      <c r="N3143" s="132"/>
      <c r="O3143" s="132"/>
      <c r="P3143" s="134" t="str">
        <f t="shared" ref="P3143:Q3206" si="692">IF($N3143="fizinis asmuo","užpildykite","nepildyti")</f>
        <v>nepildyti</v>
      </c>
      <c r="Q3143" s="135" t="str">
        <f t="shared" si="692"/>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ref="BH3143:BH3206" si="693">IF($AF3143&gt;0,YEAR($AF3143),)</f>
        <v>0</v>
      </c>
      <c r="BI3143" s="54">
        <f t="shared" si="688"/>
        <v>0</v>
      </c>
      <c r="BJ3143" s="54">
        <f t="shared" si="687"/>
        <v>0</v>
      </c>
      <c r="BK3143" s="54">
        <f t="shared" si="689"/>
        <v>0</v>
      </c>
      <c r="BL3143" s="54">
        <f t="shared" ref="BL3143:BL3206" si="694">IF($AK3143&gt;0,$AK3143,)</f>
        <v>0</v>
      </c>
      <c r="BM3143" s="54">
        <f t="shared" ref="BM3143:BM3206" si="695">IF($AL3143&gt;0,$AL3143,)</f>
        <v>0</v>
      </c>
      <c r="BN3143" s="54" t="str">
        <f t="shared" ref="BN3143:BN3206" si="696">IF(BH3143&gt;0,"taip","ne")</f>
        <v>ne</v>
      </c>
      <c r="BO3143" s="54" t="str">
        <f t="shared" ref="BO3143:BP3206" si="697">IF(BI3143&gt;0,"taip","ne")</f>
        <v>ne</v>
      </c>
      <c r="BP3143" s="54" t="str">
        <f t="shared" si="697"/>
        <v>ne</v>
      </c>
      <c r="BQ3143" s="54" t="str">
        <f t="shared" ref="BQ3143:BQ3206" si="698">IF(BL3143&gt;0,"taip","ne")</f>
        <v>ne</v>
      </c>
      <c r="BR3143" s="54" t="str">
        <f t="shared" ref="BR3143:BR3206" si="699">IF(BM3143&gt;0,"taip","ne")</f>
        <v>ne</v>
      </c>
      <c r="BS3143" s="54" t="str">
        <f t="shared" si="690"/>
        <v>ne</v>
      </c>
    </row>
    <row r="3144" spans="2:71" x14ac:dyDescent="0.2">
      <c r="B3144" s="54" t="e">
        <f>VLOOKUP(E3144,'VPS1'!$J$10:$J$29,1,FALSE)</f>
        <v>#N/A</v>
      </c>
      <c r="C3144" s="131" t="str">
        <f t="shared" si="691"/>
        <v/>
      </c>
      <c r="D3144" s="132"/>
      <c r="E3144" s="132"/>
      <c r="F3144" s="55"/>
      <c r="G3144" s="132"/>
      <c r="H3144" s="132"/>
      <c r="I3144" s="132"/>
      <c r="J3144" s="132"/>
      <c r="K3144" s="132"/>
      <c r="L3144" s="133"/>
      <c r="M3144" s="134"/>
      <c r="N3144" s="132"/>
      <c r="O3144" s="132"/>
      <c r="P3144" s="134" t="str">
        <f t="shared" si="692"/>
        <v>nepildyti</v>
      </c>
      <c r="Q3144" s="135" t="str">
        <f t="shared" si="692"/>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93"/>
        <v>0</v>
      </c>
      <c r="BI3144" s="54">
        <f t="shared" si="688"/>
        <v>0</v>
      </c>
      <c r="BJ3144" s="54">
        <f t="shared" si="687"/>
        <v>0</v>
      </c>
      <c r="BK3144" s="54">
        <f t="shared" si="689"/>
        <v>0</v>
      </c>
      <c r="BL3144" s="54">
        <f t="shared" si="694"/>
        <v>0</v>
      </c>
      <c r="BM3144" s="54">
        <f t="shared" si="695"/>
        <v>0</v>
      </c>
      <c r="BN3144" s="54" t="str">
        <f t="shared" si="696"/>
        <v>ne</v>
      </c>
      <c r="BO3144" s="54" t="str">
        <f t="shared" si="697"/>
        <v>ne</v>
      </c>
      <c r="BP3144" s="54" t="str">
        <f t="shared" si="697"/>
        <v>ne</v>
      </c>
      <c r="BQ3144" s="54" t="str">
        <f t="shared" si="698"/>
        <v>ne</v>
      </c>
      <c r="BR3144" s="54" t="str">
        <f t="shared" si="699"/>
        <v>ne</v>
      </c>
      <c r="BS3144" s="54" t="str">
        <f t="shared" si="690"/>
        <v>ne</v>
      </c>
    </row>
    <row r="3145" spans="2:71" x14ac:dyDescent="0.2">
      <c r="B3145" s="54" t="e">
        <f>VLOOKUP(E3145,'VPS1'!$J$10:$J$29,1,FALSE)</f>
        <v>#N/A</v>
      </c>
      <c r="C3145" s="131" t="str">
        <f t="shared" si="691"/>
        <v/>
      </c>
      <c r="D3145" s="132"/>
      <c r="E3145" s="132"/>
      <c r="F3145" s="55"/>
      <c r="G3145" s="132"/>
      <c r="H3145" s="132"/>
      <c r="I3145" s="132"/>
      <c r="J3145" s="132"/>
      <c r="K3145" s="132"/>
      <c r="L3145" s="133"/>
      <c r="M3145" s="134"/>
      <c r="N3145" s="132"/>
      <c r="O3145" s="132"/>
      <c r="P3145" s="134" t="str">
        <f t="shared" si="692"/>
        <v>nepildyti</v>
      </c>
      <c r="Q3145" s="135" t="str">
        <f t="shared" si="692"/>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93"/>
        <v>0</v>
      </c>
      <c r="BI3145" s="54">
        <f t="shared" si="688"/>
        <v>0</v>
      </c>
      <c r="BJ3145" s="54">
        <f t="shared" si="687"/>
        <v>0</v>
      </c>
      <c r="BK3145" s="54">
        <f t="shared" si="689"/>
        <v>0</v>
      </c>
      <c r="BL3145" s="54">
        <f t="shared" si="694"/>
        <v>0</v>
      </c>
      <c r="BM3145" s="54">
        <f t="shared" si="695"/>
        <v>0</v>
      </c>
      <c r="BN3145" s="54" t="str">
        <f t="shared" si="696"/>
        <v>ne</v>
      </c>
      <c r="BO3145" s="54" t="str">
        <f t="shared" si="697"/>
        <v>ne</v>
      </c>
      <c r="BP3145" s="54" t="str">
        <f t="shared" si="697"/>
        <v>ne</v>
      </c>
      <c r="BQ3145" s="54" t="str">
        <f t="shared" si="698"/>
        <v>ne</v>
      </c>
      <c r="BR3145" s="54" t="str">
        <f t="shared" si="699"/>
        <v>ne</v>
      </c>
      <c r="BS3145" s="54" t="str">
        <f t="shared" si="690"/>
        <v>ne</v>
      </c>
    </row>
    <row r="3146" spans="2:71" x14ac:dyDescent="0.2">
      <c r="B3146" s="54" t="e">
        <f>VLOOKUP(E3146,'VPS1'!$J$10:$J$29,1,FALSE)</f>
        <v>#N/A</v>
      </c>
      <c r="C3146" s="131" t="str">
        <f t="shared" si="691"/>
        <v/>
      </c>
      <c r="D3146" s="132"/>
      <c r="E3146" s="132"/>
      <c r="F3146" s="55"/>
      <c r="G3146" s="132"/>
      <c r="H3146" s="132"/>
      <c r="I3146" s="132"/>
      <c r="J3146" s="132"/>
      <c r="K3146" s="132"/>
      <c r="L3146" s="133"/>
      <c r="M3146" s="134"/>
      <c r="N3146" s="132"/>
      <c r="O3146" s="132"/>
      <c r="P3146" s="134" t="str">
        <f t="shared" si="692"/>
        <v>nepildyti</v>
      </c>
      <c r="Q3146" s="135" t="str">
        <f t="shared" si="692"/>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93"/>
        <v>0</v>
      </c>
      <c r="BI3146" s="54">
        <f t="shared" si="688"/>
        <v>0</v>
      </c>
      <c r="BJ3146" s="54">
        <f t="shared" si="687"/>
        <v>0</v>
      </c>
      <c r="BK3146" s="54">
        <f t="shared" si="689"/>
        <v>0</v>
      </c>
      <c r="BL3146" s="54">
        <f t="shared" si="694"/>
        <v>0</v>
      </c>
      <c r="BM3146" s="54">
        <f t="shared" si="695"/>
        <v>0</v>
      </c>
      <c r="BN3146" s="54" t="str">
        <f t="shared" si="696"/>
        <v>ne</v>
      </c>
      <c r="BO3146" s="54" t="str">
        <f t="shared" si="697"/>
        <v>ne</v>
      </c>
      <c r="BP3146" s="54" t="str">
        <f t="shared" si="697"/>
        <v>ne</v>
      </c>
      <c r="BQ3146" s="54" t="str">
        <f t="shared" si="698"/>
        <v>ne</v>
      </c>
      <c r="BR3146" s="54" t="str">
        <f t="shared" si="699"/>
        <v>ne</v>
      </c>
      <c r="BS3146" s="54" t="str">
        <f t="shared" si="690"/>
        <v>ne</v>
      </c>
    </row>
    <row r="3147" spans="2:71" x14ac:dyDescent="0.2">
      <c r="B3147" s="54" t="e">
        <f>VLOOKUP(E3147,'VPS1'!$J$10:$J$29,1,FALSE)</f>
        <v>#N/A</v>
      </c>
      <c r="C3147" s="131" t="str">
        <f t="shared" si="691"/>
        <v/>
      </c>
      <c r="D3147" s="132"/>
      <c r="E3147" s="132"/>
      <c r="F3147" s="55"/>
      <c r="G3147" s="132"/>
      <c r="H3147" s="132"/>
      <c r="I3147" s="132"/>
      <c r="J3147" s="132"/>
      <c r="K3147" s="132"/>
      <c r="L3147" s="133"/>
      <c r="M3147" s="134"/>
      <c r="N3147" s="132"/>
      <c r="O3147" s="132"/>
      <c r="P3147" s="134" t="str">
        <f t="shared" si="692"/>
        <v>nepildyti</v>
      </c>
      <c r="Q3147" s="135" t="str">
        <f t="shared" si="692"/>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93"/>
        <v>0</v>
      </c>
      <c r="BI3147" s="54">
        <f t="shared" si="688"/>
        <v>0</v>
      </c>
      <c r="BJ3147" s="54">
        <f t="shared" si="687"/>
        <v>0</v>
      </c>
      <c r="BK3147" s="54">
        <f t="shared" si="689"/>
        <v>0</v>
      </c>
      <c r="BL3147" s="54">
        <f t="shared" si="694"/>
        <v>0</v>
      </c>
      <c r="BM3147" s="54">
        <f t="shared" si="695"/>
        <v>0</v>
      </c>
      <c r="BN3147" s="54" t="str">
        <f t="shared" si="696"/>
        <v>ne</v>
      </c>
      <c r="BO3147" s="54" t="str">
        <f t="shared" si="697"/>
        <v>ne</v>
      </c>
      <c r="BP3147" s="54" t="str">
        <f t="shared" si="697"/>
        <v>ne</v>
      </c>
      <c r="BQ3147" s="54" t="str">
        <f t="shared" si="698"/>
        <v>ne</v>
      </c>
      <c r="BR3147" s="54" t="str">
        <f t="shared" si="699"/>
        <v>ne</v>
      </c>
      <c r="BS3147" s="54" t="str">
        <f t="shared" si="690"/>
        <v>ne</v>
      </c>
    </row>
    <row r="3148" spans="2:71" x14ac:dyDescent="0.2">
      <c r="B3148" s="54" t="e">
        <f>VLOOKUP(E3148,'VPS1'!$J$10:$J$29,1,FALSE)</f>
        <v>#N/A</v>
      </c>
      <c r="C3148" s="131" t="str">
        <f t="shared" si="691"/>
        <v/>
      </c>
      <c r="D3148" s="132"/>
      <c r="E3148" s="132"/>
      <c r="F3148" s="55"/>
      <c r="G3148" s="132"/>
      <c r="H3148" s="132"/>
      <c r="I3148" s="132"/>
      <c r="J3148" s="132"/>
      <c r="K3148" s="132"/>
      <c r="L3148" s="133"/>
      <c r="M3148" s="134"/>
      <c r="N3148" s="132"/>
      <c r="O3148" s="132"/>
      <c r="P3148" s="134" t="str">
        <f t="shared" si="692"/>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si="693"/>
        <v>0</v>
      </c>
      <c r="BI3148" s="54">
        <f t="shared" si="688"/>
        <v>0</v>
      </c>
      <c r="BJ3148" s="54">
        <f t="shared" si="687"/>
        <v>0</v>
      </c>
      <c r="BK3148" s="54">
        <f t="shared" si="689"/>
        <v>0</v>
      </c>
      <c r="BL3148" s="54">
        <f t="shared" si="694"/>
        <v>0</v>
      </c>
      <c r="BM3148" s="54">
        <f t="shared" si="695"/>
        <v>0</v>
      </c>
      <c r="BN3148" s="54" t="str">
        <f t="shared" si="696"/>
        <v>ne</v>
      </c>
      <c r="BO3148" s="54" t="str">
        <f t="shared" si="697"/>
        <v>ne</v>
      </c>
      <c r="BP3148" s="54" t="str">
        <f t="shared" si="697"/>
        <v>ne</v>
      </c>
      <c r="BQ3148" s="54" t="str">
        <f t="shared" si="698"/>
        <v>ne</v>
      </c>
      <c r="BR3148" s="54" t="str">
        <f t="shared" si="699"/>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ref="BG3154:BG3217" si="700">IF($F3154&gt;0,YEAR($F3154),)</f>
        <v>0</v>
      </c>
      <c r="BH3154" s="54">
        <f t="shared" si="693"/>
        <v>0</v>
      </c>
      <c r="BI3154" s="54">
        <f t="shared" si="688"/>
        <v>0</v>
      </c>
      <c r="BJ3154" s="54">
        <f t="shared" ref="BJ3154:BJ3217" si="701">IF($AI3154&gt;0,YEAR($AI3154),)</f>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700"/>
        <v>0</v>
      </c>
      <c r="BH3155" s="54">
        <f t="shared" si="693"/>
        <v>0</v>
      </c>
      <c r="BI3155" s="54">
        <f t="shared" si="688"/>
        <v>0</v>
      </c>
      <c r="BJ3155" s="54">
        <f t="shared" si="701"/>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700"/>
        <v>0</v>
      </c>
      <c r="BH3156" s="54">
        <f t="shared" si="693"/>
        <v>0</v>
      </c>
      <c r="BI3156" s="54">
        <f t="shared" si="688"/>
        <v>0</v>
      </c>
      <c r="BJ3156" s="54">
        <f t="shared" si="701"/>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700"/>
        <v>0</v>
      </c>
      <c r="BH3157" s="54">
        <f t="shared" si="693"/>
        <v>0</v>
      </c>
      <c r="BI3157" s="54">
        <f t="shared" si="688"/>
        <v>0</v>
      </c>
      <c r="BJ3157" s="54">
        <f t="shared" si="701"/>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700"/>
        <v>0</v>
      </c>
      <c r="BH3158" s="54">
        <f t="shared" si="693"/>
        <v>0</v>
      </c>
      <c r="BI3158" s="54">
        <f t="shared" si="688"/>
        <v>0</v>
      </c>
      <c r="BJ3158" s="54">
        <f t="shared" si="701"/>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si="700"/>
        <v>0</v>
      </c>
      <c r="BH3159" s="54">
        <f t="shared" si="693"/>
        <v>0</v>
      </c>
      <c r="BI3159" s="54">
        <f t="shared" si="688"/>
        <v>0</v>
      </c>
      <c r="BJ3159" s="54">
        <f t="shared" si="701"/>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ref="BI3206:BI3269" si="702">IF($AH3206&gt;0,YEAR($AH3206),)</f>
        <v>0</v>
      </c>
      <c r="BJ3206" s="54">
        <f t="shared" si="701"/>
        <v>0</v>
      </c>
      <c r="BK3206" s="54">
        <f t="shared" ref="BK3206:BK3269" si="703">IF($AJ3206&gt;0,YEAR($AJ3206),)</f>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ref="BS3206:BS3269" si="704">IF(BK3206&gt;0,"taip","ne")</f>
        <v>ne</v>
      </c>
    </row>
    <row r="3207" spans="2:71" x14ac:dyDescent="0.2">
      <c r="B3207" s="54" t="e">
        <f>VLOOKUP(E3207,'VPS1'!$J$10:$J$29,1,FALSE)</f>
        <v>#N/A</v>
      </c>
      <c r="C3207" s="131" t="str">
        <f t="shared" ref="C3207:C3270" si="705">LEFT(E3207,4)</f>
        <v/>
      </c>
      <c r="D3207" s="132"/>
      <c r="E3207" s="132"/>
      <c r="F3207" s="55"/>
      <c r="G3207" s="132"/>
      <c r="H3207" s="132"/>
      <c r="I3207" s="132"/>
      <c r="J3207" s="132"/>
      <c r="K3207" s="132"/>
      <c r="L3207" s="133"/>
      <c r="M3207" s="134"/>
      <c r="N3207" s="132"/>
      <c r="O3207" s="132"/>
      <c r="P3207" s="134" t="str">
        <f t="shared" ref="P3207:Q3270" si="706">IF($N3207="fizinis asmuo","užpildykite","nepildyti")</f>
        <v>nepildyti</v>
      </c>
      <c r="Q3207" s="135" t="str">
        <f t="shared" si="706"/>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ref="BH3207:BH3270" si="707">IF($AF3207&gt;0,YEAR($AF3207),)</f>
        <v>0</v>
      </c>
      <c r="BI3207" s="54">
        <f t="shared" si="702"/>
        <v>0</v>
      </c>
      <c r="BJ3207" s="54">
        <f t="shared" si="701"/>
        <v>0</v>
      </c>
      <c r="BK3207" s="54">
        <f t="shared" si="703"/>
        <v>0</v>
      </c>
      <c r="BL3207" s="54">
        <f t="shared" ref="BL3207:BL3270" si="708">IF($AK3207&gt;0,$AK3207,)</f>
        <v>0</v>
      </c>
      <c r="BM3207" s="54">
        <f t="shared" ref="BM3207:BM3270" si="709">IF($AL3207&gt;0,$AL3207,)</f>
        <v>0</v>
      </c>
      <c r="BN3207" s="54" t="str">
        <f t="shared" ref="BN3207:BN3270" si="710">IF(BH3207&gt;0,"taip","ne")</f>
        <v>ne</v>
      </c>
      <c r="BO3207" s="54" t="str">
        <f t="shared" ref="BO3207:BP3270" si="711">IF(BI3207&gt;0,"taip","ne")</f>
        <v>ne</v>
      </c>
      <c r="BP3207" s="54" t="str">
        <f t="shared" si="711"/>
        <v>ne</v>
      </c>
      <c r="BQ3207" s="54" t="str">
        <f t="shared" ref="BQ3207:BQ3270" si="712">IF(BL3207&gt;0,"taip","ne")</f>
        <v>ne</v>
      </c>
      <c r="BR3207" s="54" t="str">
        <f t="shared" ref="BR3207:BR3270" si="713">IF(BM3207&gt;0,"taip","ne")</f>
        <v>ne</v>
      </c>
      <c r="BS3207" s="54" t="str">
        <f t="shared" si="704"/>
        <v>ne</v>
      </c>
    </row>
    <row r="3208" spans="2:71" x14ac:dyDescent="0.2">
      <c r="B3208" s="54" t="e">
        <f>VLOOKUP(E3208,'VPS1'!$J$10:$J$29,1,FALSE)</f>
        <v>#N/A</v>
      </c>
      <c r="C3208" s="131" t="str">
        <f t="shared" si="705"/>
        <v/>
      </c>
      <c r="D3208" s="132"/>
      <c r="E3208" s="132"/>
      <c r="F3208" s="55"/>
      <c r="G3208" s="132"/>
      <c r="H3208" s="132"/>
      <c r="I3208" s="132"/>
      <c r="J3208" s="132"/>
      <c r="K3208" s="132"/>
      <c r="L3208" s="133"/>
      <c r="M3208" s="134"/>
      <c r="N3208" s="132"/>
      <c r="O3208" s="132"/>
      <c r="P3208" s="134" t="str">
        <f t="shared" si="706"/>
        <v>nepildyti</v>
      </c>
      <c r="Q3208" s="135" t="str">
        <f t="shared" si="706"/>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707"/>
        <v>0</v>
      </c>
      <c r="BI3208" s="54">
        <f t="shared" si="702"/>
        <v>0</v>
      </c>
      <c r="BJ3208" s="54">
        <f t="shared" si="701"/>
        <v>0</v>
      </c>
      <c r="BK3208" s="54">
        <f t="shared" si="703"/>
        <v>0</v>
      </c>
      <c r="BL3208" s="54">
        <f t="shared" si="708"/>
        <v>0</v>
      </c>
      <c r="BM3208" s="54">
        <f t="shared" si="709"/>
        <v>0</v>
      </c>
      <c r="BN3208" s="54" t="str">
        <f t="shared" si="710"/>
        <v>ne</v>
      </c>
      <c r="BO3208" s="54" t="str">
        <f t="shared" si="711"/>
        <v>ne</v>
      </c>
      <c r="BP3208" s="54" t="str">
        <f t="shared" si="711"/>
        <v>ne</v>
      </c>
      <c r="BQ3208" s="54" t="str">
        <f t="shared" si="712"/>
        <v>ne</v>
      </c>
      <c r="BR3208" s="54" t="str">
        <f t="shared" si="713"/>
        <v>ne</v>
      </c>
      <c r="BS3208" s="54" t="str">
        <f t="shared" si="704"/>
        <v>ne</v>
      </c>
    </row>
    <row r="3209" spans="2:71" x14ac:dyDescent="0.2">
      <c r="B3209" s="54" t="e">
        <f>VLOOKUP(E3209,'VPS1'!$J$10:$J$29,1,FALSE)</f>
        <v>#N/A</v>
      </c>
      <c r="C3209" s="131" t="str">
        <f t="shared" si="705"/>
        <v/>
      </c>
      <c r="D3209" s="132"/>
      <c r="E3209" s="132"/>
      <c r="F3209" s="55"/>
      <c r="G3209" s="132"/>
      <c r="H3209" s="132"/>
      <c r="I3209" s="132"/>
      <c r="J3209" s="132"/>
      <c r="K3209" s="132"/>
      <c r="L3209" s="133"/>
      <c r="M3209" s="134"/>
      <c r="N3209" s="132"/>
      <c r="O3209" s="132"/>
      <c r="P3209" s="134" t="str">
        <f t="shared" si="706"/>
        <v>nepildyti</v>
      </c>
      <c r="Q3209" s="135" t="str">
        <f t="shared" si="706"/>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707"/>
        <v>0</v>
      </c>
      <c r="BI3209" s="54">
        <f t="shared" si="702"/>
        <v>0</v>
      </c>
      <c r="BJ3209" s="54">
        <f t="shared" si="701"/>
        <v>0</v>
      </c>
      <c r="BK3209" s="54">
        <f t="shared" si="703"/>
        <v>0</v>
      </c>
      <c r="BL3209" s="54">
        <f t="shared" si="708"/>
        <v>0</v>
      </c>
      <c r="BM3209" s="54">
        <f t="shared" si="709"/>
        <v>0</v>
      </c>
      <c r="BN3209" s="54" t="str">
        <f t="shared" si="710"/>
        <v>ne</v>
      </c>
      <c r="BO3209" s="54" t="str">
        <f t="shared" si="711"/>
        <v>ne</v>
      </c>
      <c r="BP3209" s="54" t="str">
        <f t="shared" si="711"/>
        <v>ne</v>
      </c>
      <c r="BQ3209" s="54" t="str">
        <f t="shared" si="712"/>
        <v>ne</v>
      </c>
      <c r="BR3209" s="54" t="str">
        <f t="shared" si="713"/>
        <v>ne</v>
      </c>
      <c r="BS3209" s="54" t="str">
        <f t="shared" si="704"/>
        <v>ne</v>
      </c>
    </row>
    <row r="3210" spans="2:71" x14ac:dyDescent="0.2">
      <c r="B3210" s="54" t="e">
        <f>VLOOKUP(E3210,'VPS1'!$J$10:$J$29,1,FALSE)</f>
        <v>#N/A</v>
      </c>
      <c r="C3210" s="131" t="str">
        <f t="shared" si="705"/>
        <v/>
      </c>
      <c r="D3210" s="132"/>
      <c r="E3210" s="132"/>
      <c r="F3210" s="55"/>
      <c r="G3210" s="132"/>
      <c r="H3210" s="132"/>
      <c r="I3210" s="132"/>
      <c r="J3210" s="132"/>
      <c r="K3210" s="132"/>
      <c r="L3210" s="133"/>
      <c r="M3210" s="134"/>
      <c r="N3210" s="132"/>
      <c r="O3210" s="132"/>
      <c r="P3210" s="134" t="str">
        <f t="shared" si="706"/>
        <v>nepildyti</v>
      </c>
      <c r="Q3210" s="135" t="str">
        <f t="shared" si="706"/>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707"/>
        <v>0</v>
      </c>
      <c r="BI3210" s="54">
        <f t="shared" si="702"/>
        <v>0</v>
      </c>
      <c r="BJ3210" s="54">
        <f t="shared" si="701"/>
        <v>0</v>
      </c>
      <c r="BK3210" s="54">
        <f t="shared" si="703"/>
        <v>0</v>
      </c>
      <c r="BL3210" s="54">
        <f t="shared" si="708"/>
        <v>0</v>
      </c>
      <c r="BM3210" s="54">
        <f t="shared" si="709"/>
        <v>0</v>
      </c>
      <c r="BN3210" s="54" t="str">
        <f t="shared" si="710"/>
        <v>ne</v>
      </c>
      <c r="BO3210" s="54" t="str">
        <f t="shared" si="711"/>
        <v>ne</v>
      </c>
      <c r="BP3210" s="54" t="str">
        <f t="shared" si="711"/>
        <v>ne</v>
      </c>
      <c r="BQ3210" s="54" t="str">
        <f t="shared" si="712"/>
        <v>ne</v>
      </c>
      <c r="BR3210" s="54" t="str">
        <f t="shared" si="713"/>
        <v>ne</v>
      </c>
      <c r="BS3210" s="54" t="str">
        <f t="shared" si="704"/>
        <v>ne</v>
      </c>
    </row>
    <row r="3211" spans="2:71" x14ac:dyDescent="0.2">
      <c r="B3211" s="54" t="e">
        <f>VLOOKUP(E3211,'VPS1'!$J$10:$J$29,1,FALSE)</f>
        <v>#N/A</v>
      </c>
      <c r="C3211" s="131" t="str">
        <f t="shared" si="705"/>
        <v/>
      </c>
      <c r="D3211" s="132"/>
      <c r="E3211" s="132"/>
      <c r="F3211" s="55"/>
      <c r="G3211" s="132"/>
      <c r="H3211" s="132"/>
      <c r="I3211" s="132"/>
      <c r="J3211" s="132"/>
      <c r="K3211" s="132"/>
      <c r="L3211" s="133"/>
      <c r="M3211" s="134"/>
      <c r="N3211" s="132"/>
      <c r="O3211" s="132"/>
      <c r="P3211" s="134" t="str">
        <f t="shared" si="706"/>
        <v>nepildyti</v>
      </c>
      <c r="Q3211" s="135" t="str">
        <f t="shared" si="706"/>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707"/>
        <v>0</v>
      </c>
      <c r="BI3211" s="54">
        <f t="shared" si="702"/>
        <v>0</v>
      </c>
      <c r="BJ3211" s="54">
        <f t="shared" si="701"/>
        <v>0</v>
      </c>
      <c r="BK3211" s="54">
        <f t="shared" si="703"/>
        <v>0</v>
      </c>
      <c r="BL3211" s="54">
        <f t="shared" si="708"/>
        <v>0</v>
      </c>
      <c r="BM3211" s="54">
        <f t="shared" si="709"/>
        <v>0</v>
      </c>
      <c r="BN3211" s="54" t="str">
        <f t="shared" si="710"/>
        <v>ne</v>
      </c>
      <c r="BO3211" s="54" t="str">
        <f t="shared" si="711"/>
        <v>ne</v>
      </c>
      <c r="BP3211" s="54" t="str">
        <f t="shared" si="711"/>
        <v>ne</v>
      </c>
      <c r="BQ3211" s="54" t="str">
        <f t="shared" si="712"/>
        <v>ne</v>
      </c>
      <c r="BR3211" s="54" t="str">
        <f t="shared" si="713"/>
        <v>ne</v>
      </c>
      <c r="BS3211" s="54" t="str">
        <f t="shared" si="704"/>
        <v>ne</v>
      </c>
    </row>
    <row r="3212" spans="2:71" x14ac:dyDescent="0.2">
      <c r="B3212" s="54" t="e">
        <f>VLOOKUP(E3212,'VPS1'!$J$10:$J$29,1,FALSE)</f>
        <v>#N/A</v>
      </c>
      <c r="C3212" s="131" t="str">
        <f t="shared" si="705"/>
        <v/>
      </c>
      <c r="D3212" s="132"/>
      <c r="E3212" s="132"/>
      <c r="F3212" s="55"/>
      <c r="G3212" s="132"/>
      <c r="H3212" s="132"/>
      <c r="I3212" s="132"/>
      <c r="J3212" s="132"/>
      <c r="K3212" s="132"/>
      <c r="L3212" s="133"/>
      <c r="M3212" s="134"/>
      <c r="N3212" s="132"/>
      <c r="O3212" s="132"/>
      <c r="P3212" s="134" t="str">
        <f t="shared" si="706"/>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si="707"/>
        <v>0</v>
      </c>
      <c r="BI3212" s="54">
        <f t="shared" si="702"/>
        <v>0</v>
      </c>
      <c r="BJ3212" s="54">
        <f t="shared" si="701"/>
        <v>0</v>
      </c>
      <c r="BK3212" s="54">
        <f t="shared" si="703"/>
        <v>0</v>
      </c>
      <c r="BL3212" s="54">
        <f t="shared" si="708"/>
        <v>0</v>
      </c>
      <c r="BM3212" s="54">
        <f t="shared" si="709"/>
        <v>0</v>
      </c>
      <c r="BN3212" s="54" t="str">
        <f t="shared" si="710"/>
        <v>ne</v>
      </c>
      <c r="BO3212" s="54" t="str">
        <f t="shared" si="711"/>
        <v>ne</v>
      </c>
      <c r="BP3212" s="54" t="str">
        <f t="shared" si="711"/>
        <v>ne</v>
      </c>
      <c r="BQ3212" s="54" t="str">
        <f t="shared" si="712"/>
        <v>ne</v>
      </c>
      <c r="BR3212" s="54" t="str">
        <f t="shared" si="713"/>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ref="BG3218:BG3281" si="714">IF($F3218&gt;0,YEAR($F3218),)</f>
        <v>0</v>
      </c>
      <c r="BH3218" s="54">
        <f t="shared" si="707"/>
        <v>0</v>
      </c>
      <c r="BI3218" s="54">
        <f t="shared" si="702"/>
        <v>0</v>
      </c>
      <c r="BJ3218" s="54">
        <f t="shared" ref="BJ3218:BJ3281" si="715">IF($AI3218&gt;0,YEAR($AI3218),)</f>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14"/>
        <v>0</v>
      </c>
      <c r="BH3219" s="54">
        <f t="shared" si="707"/>
        <v>0</v>
      </c>
      <c r="BI3219" s="54">
        <f t="shared" si="702"/>
        <v>0</v>
      </c>
      <c r="BJ3219" s="54">
        <f t="shared" si="715"/>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14"/>
        <v>0</v>
      </c>
      <c r="BH3220" s="54">
        <f t="shared" si="707"/>
        <v>0</v>
      </c>
      <c r="BI3220" s="54">
        <f t="shared" si="702"/>
        <v>0</v>
      </c>
      <c r="BJ3220" s="54">
        <f t="shared" si="715"/>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14"/>
        <v>0</v>
      </c>
      <c r="BH3221" s="54">
        <f t="shared" si="707"/>
        <v>0</v>
      </c>
      <c r="BI3221" s="54">
        <f t="shared" si="702"/>
        <v>0</v>
      </c>
      <c r="BJ3221" s="54">
        <f t="shared" si="715"/>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14"/>
        <v>0</v>
      </c>
      <c r="BH3222" s="54">
        <f t="shared" si="707"/>
        <v>0</v>
      </c>
      <c r="BI3222" s="54">
        <f t="shared" si="702"/>
        <v>0</v>
      </c>
      <c r="BJ3222" s="54">
        <f t="shared" si="715"/>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si="714"/>
        <v>0</v>
      </c>
      <c r="BH3223" s="54">
        <f t="shared" si="707"/>
        <v>0</v>
      </c>
      <c r="BI3223" s="54">
        <f t="shared" si="702"/>
        <v>0</v>
      </c>
      <c r="BJ3223" s="54">
        <f t="shared" si="715"/>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ref="BI3270:BI3333" si="716">IF($AH3270&gt;0,YEAR($AH3270),)</f>
        <v>0</v>
      </c>
      <c r="BJ3270" s="54">
        <f t="shared" si="715"/>
        <v>0</v>
      </c>
      <c r="BK3270" s="54">
        <f t="shared" ref="BK3270:BK3333" si="717">IF($AJ3270&gt;0,YEAR($AJ3270),)</f>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ref="BS3270:BS3333" si="718">IF(BK3270&gt;0,"taip","ne")</f>
        <v>ne</v>
      </c>
    </row>
    <row r="3271" spans="2:71" x14ac:dyDescent="0.2">
      <c r="B3271" s="54" t="e">
        <f>VLOOKUP(E3271,'VPS1'!$J$10:$J$29,1,FALSE)</f>
        <v>#N/A</v>
      </c>
      <c r="C3271" s="131" t="str">
        <f t="shared" ref="C3271:C3334" si="719">LEFT(E3271,4)</f>
        <v/>
      </c>
      <c r="D3271" s="132"/>
      <c r="E3271" s="132"/>
      <c r="F3271" s="55"/>
      <c r="G3271" s="132"/>
      <c r="H3271" s="132"/>
      <c r="I3271" s="132"/>
      <c r="J3271" s="132"/>
      <c r="K3271" s="132"/>
      <c r="L3271" s="133"/>
      <c r="M3271" s="134"/>
      <c r="N3271" s="132"/>
      <c r="O3271" s="132"/>
      <c r="P3271" s="134" t="str">
        <f t="shared" ref="P3271:Q3334" si="720">IF($N3271="fizinis asmuo","užpildykite","nepildyti")</f>
        <v>nepildyti</v>
      </c>
      <c r="Q3271" s="135" t="str">
        <f t="shared" si="720"/>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ref="BH3271:BH3334" si="721">IF($AF3271&gt;0,YEAR($AF3271),)</f>
        <v>0</v>
      </c>
      <c r="BI3271" s="54">
        <f t="shared" si="716"/>
        <v>0</v>
      </c>
      <c r="BJ3271" s="54">
        <f t="shared" si="715"/>
        <v>0</v>
      </c>
      <c r="BK3271" s="54">
        <f t="shared" si="717"/>
        <v>0</v>
      </c>
      <c r="BL3271" s="54">
        <f t="shared" ref="BL3271:BL3334" si="722">IF($AK3271&gt;0,$AK3271,)</f>
        <v>0</v>
      </c>
      <c r="BM3271" s="54">
        <f t="shared" ref="BM3271:BM3334" si="723">IF($AL3271&gt;0,$AL3271,)</f>
        <v>0</v>
      </c>
      <c r="BN3271" s="54" t="str">
        <f t="shared" ref="BN3271:BN3334" si="724">IF(BH3271&gt;0,"taip","ne")</f>
        <v>ne</v>
      </c>
      <c r="BO3271" s="54" t="str">
        <f t="shared" ref="BO3271:BP3334" si="725">IF(BI3271&gt;0,"taip","ne")</f>
        <v>ne</v>
      </c>
      <c r="BP3271" s="54" t="str">
        <f t="shared" si="725"/>
        <v>ne</v>
      </c>
      <c r="BQ3271" s="54" t="str">
        <f t="shared" ref="BQ3271:BQ3334" si="726">IF(BL3271&gt;0,"taip","ne")</f>
        <v>ne</v>
      </c>
      <c r="BR3271" s="54" t="str">
        <f t="shared" ref="BR3271:BR3334" si="727">IF(BM3271&gt;0,"taip","ne")</f>
        <v>ne</v>
      </c>
      <c r="BS3271" s="54" t="str">
        <f t="shared" si="718"/>
        <v>ne</v>
      </c>
    </row>
    <row r="3272" spans="2:71" x14ac:dyDescent="0.2">
      <c r="B3272" s="54" t="e">
        <f>VLOOKUP(E3272,'VPS1'!$J$10:$J$29,1,FALSE)</f>
        <v>#N/A</v>
      </c>
      <c r="C3272" s="131" t="str">
        <f t="shared" si="719"/>
        <v/>
      </c>
      <c r="D3272" s="132"/>
      <c r="E3272" s="132"/>
      <c r="F3272" s="55"/>
      <c r="G3272" s="132"/>
      <c r="H3272" s="132"/>
      <c r="I3272" s="132"/>
      <c r="J3272" s="132"/>
      <c r="K3272" s="132"/>
      <c r="L3272" s="133"/>
      <c r="M3272" s="134"/>
      <c r="N3272" s="132"/>
      <c r="O3272" s="132"/>
      <c r="P3272" s="134" t="str">
        <f t="shared" si="720"/>
        <v>nepildyti</v>
      </c>
      <c r="Q3272" s="135" t="str">
        <f t="shared" si="720"/>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21"/>
        <v>0</v>
      </c>
      <c r="BI3272" s="54">
        <f t="shared" si="716"/>
        <v>0</v>
      </c>
      <c r="BJ3272" s="54">
        <f t="shared" si="715"/>
        <v>0</v>
      </c>
      <c r="BK3272" s="54">
        <f t="shared" si="717"/>
        <v>0</v>
      </c>
      <c r="BL3272" s="54">
        <f t="shared" si="722"/>
        <v>0</v>
      </c>
      <c r="BM3272" s="54">
        <f t="shared" si="723"/>
        <v>0</v>
      </c>
      <c r="BN3272" s="54" t="str">
        <f t="shared" si="724"/>
        <v>ne</v>
      </c>
      <c r="BO3272" s="54" t="str">
        <f t="shared" si="725"/>
        <v>ne</v>
      </c>
      <c r="BP3272" s="54" t="str">
        <f t="shared" si="725"/>
        <v>ne</v>
      </c>
      <c r="BQ3272" s="54" t="str">
        <f t="shared" si="726"/>
        <v>ne</v>
      </c>
      <c r="BR3272" s="54" t="str">
        <f t="shared" si="727"/>
        <v>ne</v>
      </c>
      <c r="BS3272" s="54" t="str">
        <f t="shared" si="718"/>
        <v>ne</v>
      </c>
    </row>
    <row r="3273" spans="2:71" x14ac:dyDescent="0.2">
      <c r="B3273" s="54" t="e">
        <f>VLOOKUP(E3273,'VPS1'!$J$10:$J$29,1,FALSE)</f>
        <v>#N/A</v>
      </c>
      <c r="C3273" s="131" t="str">
        <f t="shared" si="719"/>
        <v/>
      </c>
      <c r="D3273" s="132"/>
      <c r="E3273" s="132"/>
      <c r="F3273" s="55"/>
      <c r="G3273" s="132"/>
      <c r="H3273" s="132"/>
      <c r="I3273" s="132"/>
      <c r="J3273" s="132"/>
      <c r="K3273" s="132"/>
      <c r="L3273" s="133"/>
      <c r="M3273" s="134"/>
      <c r="N3273" s="132"/>
      <c r="O3273" s="132"/>
      <c r="P3273" s="134" t="str">
        <f t="shared" si="720"/>
        <v>nepildyti</v>
      </c>
      <c r="Q3273" s="135" t="str">
        <f t="shared" si="720"/>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21"/>
        <v>0</v>
      </c>
      <c r="BI3273" s="54">
        <f t="shared" si="716"/>
        <v>0</v>
      </c>
      <c r="BJ3273" s="54">
        <f t="shared" si="715"/>
        <v>0</v>
      </c>
      <c r="BK3273" s="54">
        <f t="shared" si="717"/>
        <v>0</v>
      </c>
      <c r="BL3273" s="54">
        <f t="shared" si="722"/>
        <v>0</v>
      </c>
      <c r="BM3273" s="54">
        <f t="shared" si="723"/>
        <v>0</v>
      </c>
      <c r="BN3273" s="54" t="str">
        <f t="shared" si="724"/>
        <v>ne</v>
      </c>
      <c r="BO3273" s="54" t="str">
        <f t="shared" si="725"/>
        <v>ne</v>
      </c>
      <c r="BP3273" s="54" t="str">
        <f t="shared" si="725"/>
        <v>ne</v>
      </c>
      <c r="BQ3273" s="54" t="str">
        <f t="shared" si="726"/>
        <v>ne</v>
      </c>
      <c r="BR3273" s="54" t="str">
        <f t="shared" si="727"/>
        <v>ne</v>
      </c>
      <c r="BS3273" s="54" t="str">
        <f t="shared" si="718"/>
        <v>ne</v>
      </c>
    </row>
    <row r="3274" spans="2:71" x14ac:dyDescent="0.2">
      <c r="B3274" s="54" t="e">
        <f>VLOOKUP(E3274,'VPS1'!$J$10:$J$29,1,FALSE)</f>
        <v>#N/A</v>
      </c>
      <c r="C3274" s="131" t="str">
        <f t="shared" si="719"/>
        <v/>
      </c>
      <c r="D3274" s="132"/>
      <c r="E3274" s="132"/>
      <c r="F3274" s="55"/>
      <c r="G3274" s="132"/>
      <c r="H3274" s="132"/>
      <c r="I3274" s="132"/>
      <c r="J3274" s="132"/>
      <c r="K3274" s="132"/>
      <c r="L3274" s="133"/>
      <c r="M3274" s="134"/>
      <c r="N3274" s="132"/>
      <c r="O3274" s="132"/>
      <c r="P3274" s="134" t="str">
        <f t="shared" si="720"/>
        <v>nepildyti</v>
      </c>
      <c r="Q3274" s="135" t="str">
        <f t="shared" si="720"/>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21"/>
        <v>0</v>
      </c>
      <c r="BI3274" s="54">
        <f t="shared" si="716"/>
        <v>0</v>
      </c>
      <c r="BJ3274" s="54">
        <f t="shared" si="715"/>
        <v>0</v>
      </c>
      <c r="BK3274" s="54">
        <f t="shared" si="717"/>
        <v>0</v>
      </c>
      <c r="BL3274" s="54">
        <f t="shared" si="722"/>
        <v>0</v>
      </c>
      <c r="BM3274" s="54">
        <f t="shared" si="723"/>
        <v>0</v>
      </c>
      <c r="BN3274" s="54" t="str">
        <f t="shared" si="724"/>
        <v>ne</v>
      </c>
      <c r="BO3274" s="54" t="str">
        <f t="shared" si="725"/>
        <v>ne</v>
      </c>
      <c r="BP3274" s="54" t="str">
        <f t="shared" si="725"/>
        <v>ne</v>
      </c>
      <c r="BQ3274" s="54" t="str">
        <f t="shared" si="726"/>
        <v>ne</v>
      </c>
      <c r="BR3274" s="54" t="str">
        <f t="shared" si="727"/>
        <v>ne</v>
      </c>
      <c r="BS3274" s="54" t="str">
        <f t="shared" si="718"/>
        <v>ne</v>
      </c>
    </row>
    <row r="3275" spans="2:71" x14ac:dyDescent="0.2">
      <c r="B3275" s="54" t="e">
        <f>VLOOKUP(E3275,'VPS1'!$J$10:$J$29,1,FALSE)</f>
        <v>#N/A</v>
      </c>
      <c r="C3275" s="131" t="str">
        <f t="shared" si="719"/>
        <v/>
      </c>
      <c r="D3275" s="132"/>
      <c r="E3275" s="132"/>
      <c r="F3275" s="55"/>
      <c r="G3275" s="132"/>
      <c r="H3275" s="132"/>
      <c r="I3275" s="132"/>
      <c r="J3275" s="132"/>
      <c r="K3275" s="132"/>
      <c r="L3275" s="133"/>
      <c r="M3275" s="134"/>
      <c r="N3275" s="132"/>
      <c r="O3275" s="132"/>
      <c r="P3275" s="134" t="str">
        <f t="shared" si="720"/>
        <v>nepildyti</v>
      </c>
      <c r="Q3275" s="135" t="str">
        <f t="shared" si="720"/>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21"/>
        <v>0</v>
      </c>
      <c r="BI3275" s="54">
        <f t="shared" si="716"/>
        <v>0</v>
      </c>
      <c r="BJ3275" s="54">
        <f t="shared" si="715"/>
        <v>0</v>
      </c>
      <c r="BK3275" s="54">
        <f t="shared" si="717"/>
        <v>0</v>
      </c>
      <c r="BL3275" s="54">
        <f t="shared" si="722"/>
        <v>0</v>
      </c>
      <c r="BM3275" s="54">
        <f t="shared" si="723"/>
        <v>0</v>
      </c>
      <c r="BN3275" s="54" t="str">
        <f t="shared" si="724"/>
        <v>ne</v>
      </c>
      <c r="BO3275" s="54" t="str">
        <f t="shared" si="725"/>
        <v>ne</v>
      </c>
      <c r="BP3275" s="54" t="str">
        <f t="shared" si="725"/>
        <v>ne</v>
      </c>
      <c r="BQ3275" s="54" t="str">
        <f t="shared" si="726"/>
        <v>ne</v>
      </c>
      <c r="BR3275" s="54" t="str">
        <f t="shared" si="727"/>
        <v>ne</v>
      </c>
      <c r="BS3275" s="54" t="str">
        <f t="shared" si="718"/>
        <v>ne</v>
      </c>
    </row>
    <row r="3276" spans="2:71" x14ac:dyDescent="0.2">
      <c r="B3276" s="54" t="e">
        <f>VLOOKUP(E3276,'VPS1'!$J$10:$J$29,1,FALSE)</f>
        <v>#N/A</v>
      </c>
      <c r="C3276" s="131" t="str">
        <f t="shared" si="719"/>
        <v/>
      </c>
      <c r="D3276" s="132"/>
      <c r="E3276" s="132"/>
      <c r="F3276" s="55"/>
      <c r="G3276" s="132"/>
      <c r="H3276" s="132"/>
      <c r="I3276" s="132"/>
      <c r="J3276" s="132"/>
      <c r="K3276" s="132"/>
      <c r="L3276" s="133"/>
      <c r="M3276" s="134"/>
      <c r="N3276" s="132"/>
      <c r="O3276" s="132"/>
      <c r="P3276" s="134" t="str">
        <f t="shared" si="720"/>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si="721"/>
        <v>0</v>
      </c>
      <c r="BI3276" s="54">
        <f t="shared" si="716"/>
        <v>0</v>
      </c>
      <c r="BJ3276" s="54">
        <f t="shared" si="715"/>
        <v>0</v>
      </c>
      <c r="BK3276" s="54">
        <f t="shared" si="717"/>
        <v>0</v>
      </c>
      <c r="BL3276" s="54">
        <f t="shared" si="722"/>
        <v>0</v>
      </c>
      <c r="BM3276" s="54">
        <f t="shared" si="723"/>
        <v>0</v>
      </c>
      <c r="BN3276" s="54" t="str">
        <f t="shared" si="724"/>
        <v>ne</v>
      </c>
      <c r="BO3276" s="54" t="str">
        <f t="shared" si="725"/>
        <v>ne</v>
      </c>
      <c r="BP3276" s="54" t="str">
        <f t="shared" si="725"/>
        <v>ne</v>
      </c>
      <c r="BQ3276" s="54" t="str">
        <f t="shared" si="726"/>
        <v>ne</v>
      </c>
      <c r="BR3276" s="54" t="str">
        <f t="shared" si="727"/>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ref="BG3282:BG3345" si="728">IF($F3282&gt;0,YEAR($F3282),)</f>
        <v>0</v>
      </c>
      <c r="BH3282" s="54">
        <f t="shared" si="721"/>
        <v>0</v>
      </c>
      <c r="BI3282" s="54">
        <f t="shared" si="716"/>
        <v>0</v>
      </c>
      <c r="BJ3282" s="54">
        <f t="shared" ref="BJ3282:BJ3345" si="729">IF($AI3282&gt;0,YEAR($AI3282),)</f>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28"/>
        <v>0</v>
      </c>
      <c r="BH3283" s="54">
        <f t="shared" si="721"/>
        <v>0</v>
      </c>
      <c r="BI3283" s="54">
        <f t="shared" si="716"/>
        <v>0</v>
      </c>
      <c r="BJ3283" s="54">
        <f t="shared" si="729"/>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28"/>
        <v>0</v>
      </c>
      <c r="BH3284" s="54">
        <f t="shared" si="721"/>
        <v>0</v>
      </c>
      <c r="BI3284" s="54">
        <f t="shared" si="716"/>
        <v>0</v>
      </c>
      <c r="BJ3284" s="54">
        <f t="shared" si="729"/>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28"/>
        <v>0</v>
      </c>
      <c r="BH3285" s="54">
        <f t="shared" si="721"/>
        <v>0</v>
      </c>
      <c r="BI3285" s="54">
        <f t="shared" si="716"/>
        <v>0</v>
      </c>
      <c r="BJ3285" s="54">
        <f t="shared" si="729"/>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28"/>
        <v>0</v>
      </c>
      <c r="BH3286" s="54">
        <f t="shared" si="721"/>
        <v>0</v>
      </c>
      <c r="BI3286" s="54">
        <f t="shared" si="716"/>
        <v>0</v>
      </c>
      <c r="BJ3286" s="54">
        <f t="shared" si="729"/>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si="728"/>
        <v>0</v>
      </c>
      <c r="BH3287" s="54">
        <f t="shared" si="721"/>
        <v>0</v>
      </c>
      <c r="BI3287" s="54">
        <f t="shared" si="716"/>
        <v>0</v>
      </c>
      <c r="BJ3287" s="54">
        <f t="shared" si="729"/>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ref="BI3334:BI3397" si="730">IF($AH3334&gt;0,YEAR($AH3334),)</f>
        <v>0</v>
      </c>
      <c r="BJ3334" s="54">
        <f t="shared" si="729"/>
        <v>0</v>
      </c>
      <c r="BK3334" s="54">
        <f t="shared" ref="BK3334:BK3397" si="731">IF($AJ3334&gt;0,YEAR($AJ3334),)</f>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ref="BS3334:BS3397" si="732">IF(BK3334&gt;0,"taip","ne")</f>
        <v>ne</v>
      </c>
    </row>
    <row r="3335" spans="2:71" x14ac:dyDescent="0.2">
      <c r="B3335" s="54" t="e">
        <f>VLOOKUP(E3335,'VPS1'!$J$10:$J$29,1,FALSE)</f>
        <v>#N/A</v>
      </c>
      <c r="C3335" s="131" t="str">
        <f t="shared" ref="C3335:C3398" si="733">LEFT(E3335,4)</f>
        <v/>
      </c>
      <c r="D3335" s="132"/>
      <c r="E3335" s="132"/>
      <c r="F3335" s="55"/>
      <c r="G3335" s="132"/>
      <c r="H3335" s="132"/>
      <c r="I3335" s="132"/>
      <c r="J3335" s="132"/>
      <c r="K3335" s="132"/>
      <c r="L3335" s="133"/>
      <c r="M3335" s="134"/>
      <c r="N3335" s="132"/>
      <c r="O3335" s="132"/>
      <c r="P3335" s="134" t="str">
        <f t="shared" ref="P3335:Q3398" si="734">IF($N3335="fizinis asmuo","užpildykite","nepildyti")</f>
        <v>nepildyti</v>
      </c>
      <c r="Q3335" s="135" t="str">
        <f t="shared" si="734"/>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ref="BH3335:BH3398" si="735">IF($AF3335&gt;0,YEAR($AF3335),)</f>
        <v>0</v>
      </c>
      <c r="BI3335" s="54">
        <f t="shared" si="730"/>
        <v>0</v>
      </c>
      <c r="BJ3335" s="54">
        <f t="shared" si="729"/>
        <v>0</v>
      </c>
      <c r="BK3335" s="54">
        <f t="shared" si="731"/>
        <v>0</v>
      </c>
      <c r="BL3335" s="54">
        <f t="shared" ref="BL3335:BL3398" si="736">IF($AK3335&gt;0,$AK3335,)</f>
        <v>0</v>
      </c>
      <c r="BM3335" s="54">
        <f t="shared" ref="BM3335:BM3398" si="737">IF($AL3335&gt;0,$AL3335,)</f>
        <v>0</v>
      </c>
      <c r="BN3335" s="54" t="str">
        <f t="shared" ref="BN3335:BN3398" si="738">IF(BH3335&gt;0,"taip","ne")</f>
        <v>ne</v>
      </c>
      <c r="BO3335" s="54" t="str">
        <f t="shared" ref="BO3335:BP3398" si="739">IF(BI3335&gt;0,"taip","ne")</f>
        <v>ne</v>
      </c>
      <c r="BP3335" s="54" t="str">
        <f t="shared" si="739"/>
        <v>ne</v>
      </c>
      <c r="BQ3335" s="54" t="str">
        <f t="shared" ref="BQ3335:BQ3398" si="740">IF(BL3335&gt;0,"taip","ne")</f>
        <v>ne</v>
      </c>
      <c r="BR3335" s="54" t="str">
        <f t="shared" ref="BR3335:BR3398" si="741">IF(BM3335&gt;0,"taip","ne")</f>
        <v>ne</v>
      </c>
      <c r="BS3335" s="54" t="str">
        <f t="shared" si="732"/>
        <v>ne</v>
      </c>
    </row>
    <row r="3336" spans="2:71" x14ac:dyDescent="0.2">
      <c r="B3336" s="54" t="e">
        <f>VLOOKUP(E3336,'VPS1'!$J$10:$J$29,1,FALSE)</f>
        <v>#N/A</v>
      </c>
      <c r="C3336" s="131" t="str">
        <f t="shared" si="733"/>
        <v/>
      </c>
      <c r="D3336" s="132"/>
      <c r="E3336" s="132"/>
      <c r="F3336" s="55"/>
      <c r="G3336" s="132"/>
      <c r="H3336" s="132"/>
      <c r="I3336" s="132"/>
      <c r="J3336" s="132"/>
      <c r="K3336" s="132"/>
      <c r="L3336" s="133"/>
      <c r="M3336" s="134"/>
      <c r="N3336" s="132"/>
      <c r="O3336" s="132"/>
      <c r="P3336" s="134" t="str">
        <f t="shared" si="734"/>
        <v>nepildyti</v>
      </c>
      <c r="Q3336" s="135" t="str">
        <f t="shared" si="734"/>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35"/>
        <v>0</v>
      </c>
      <c r="BI3336" s="54">
        <f t="shared" si="730"/>
        <v>0</v>
      </c>
      <c r="BJ3336" s="54">
        <f t="shared" si="729"/>
        <v>0</v>
      </c>
      <c r="BK3336" s="54">
        <f t="shared" si="731"/>
        <v>0</v>
      </c>
      <c r="BL3336" s="54">
        <f t="shared" si="736"/>
        <v>0</v>
      </c>
      <c r="BM3336" s="54">
        <f t="shared" si="737"/>
        <v>0</v>
      </c>
      <c r="BN3336" s="54" t="str">
        <f t="shared" si="738"/>
        <v>ne</v>
      </c>
      <c r="BO3336" s="54" t="str">
        <f t="shared" si="739"/>
        <v>ne</v>
      </c>
      <c r="BP3336" s="54" t="str">
        <f t="shared" si="739"/>
        <v>ne</v>
      </c>
      <c r="BQ3336" s="54" t="str">
        <f t="shared" si="740"/>
        <v>ne</v>
      </c>
      <c r="BR3336" s="54" t="str">
        <f t="shared" si="741"/>
        <v>ne</v>
      </c>
      <c r="BS3336" s="54" t="str">
        <f t="shared" si="732"/>
        <v>ne</v>
      </c>
    </row>
    <row r="3337" spans="2:71" x14ac:dyDescent="0.2">
      <c r="B3337" s="54" t="e">
        <f>VLOOKUP(E3337,'VPS1'!$J$10:$J$29,1,FALSE)</f>
        <v>#N/A</v>
      </c>
      <c r="C3337" s="131" t="str">
        <f t="shared" si="733"/>
        <v/>
      </c>
      <c r="D3337" s="132"/>
      <c r="E3337" s="132"/>
      <c r="F3337" s="55"/>
      <c r="G3337" s="132"/>
      <c r="H3337" s="132"/>
      <c r="I3337" s="132"/>
      <c r="J3337" s="132"/>
      <c r="K3337" s="132"/>
      <c r="L3337" s="133"/>
      <c r="M3337" s="134"/>
      <c r="N3337" s="132"/>
      <c r="O3337" s="132"/>
      <c r="P3337" s="134" t="str">
        <f t="shared" si="734"/>
        <v>nepildyti</v>
      </c>
      <c r="Q3337" s="135" t="str">
        <f t="shared" si="734"/>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35"/>
        <v>0</v>
      </c>
      <c r="BI3337" s="54">
        <f t="shared" si="730"/>
        <v>0</v>
      </c>
      <c r="BJ3337" s="54">
        <f t="shared" si="729"/>
        <v>0</v>
      </c>
      <c r="BK3337" s="54">
        <f t="shared" si="731"/>
        <v>0</v>
      </c>
      <c r="BL3337" s="54">
        <f t="shared" si="736"/>
        <v>0</v>
      </c>
      <c r="BM3337" s="54">
        <f t="shared" si="737"/>
        <v>0</v>
      </c>
      <c r="BN3337" s="54" t="str">
        <f t="shared" si="738"/>
        <v>ne</v>
      </c>
      <c r="BO3337" s="54" t="str">
        <f t="shared" si="739"/>
        <v>ne</v>
      </c>
      <c r="BP3337" s="54" t="str">
        <f t="shared" si="739"/>
        <v>ne</v>
      </c>
      <c r="BQ3337" s="54" t="str">
        <f t="shared" si="740"/>
        <v>ne</v>
      </c>
      <c r="BR3337" s="54" t="str">
        <f t="shared" si="741"/>
        <v>ne</v>
      </c>
      <c r="BS3337" s="54" t="str">
        <f t="shared" si="732"/>
        <v>ne</v>
      </c>
    </row>
    <row r="3338" spans="2:71" x14ac:dyDescent="0.2">
      <c r="B3338" s="54" t="e">
        <f>VLOOKUP(E3338,'VPS1'!$J$10:$J$29,1,FALSE)</f>
        <v>#N/A</v>
      </c>
      <c r="C3338" s="131" t="str">
        <f t="shared" si="733"/>
        <v/>
      </c>
      <c r="D3338" s="132"/>
      <c r="E3338" s="132"/>
      <c r="F3338" s="55"/>
      <c r="G3338" s="132"/>
      <c r="H3338" s="132"/>
      <c r="I3338" s="132"/>
      <c r="J3338" s="132"/>
      <c r="K3338" s="132"/>
      <c r="L3338" s="133"/>
      <c r="M3338" s="134"/>
      <c r="N3338" s="132"/>
      <c r="O3338" s="132"/>
      <c r="P3338" s="134" t="str">
        <f t="shared" si="734"/>
        <v>nepildyti</v>
      </c>
      <c r="Q3338" s="135" t="str">
        <f t="shared" si="734"/>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35"/>
        <v>0</v>
      </c>
      <c r="BI3338" s="54">
        <f t="shared" si="730"/>
        <v>0</v>
      </c>
      <c r="BJ3338" s="54">
        <f t="shared" si="729"/>
        <v>0</v>
      </c>
      <c r="BK3338" s="54">
        <f t="shared" si="731"/>
        <v>0</v>
      </c>
      <c r="BL3338" s="54">
        <f t="shared" si="736"/>
        <v>0</v>
      </c>
      <c r="BM3338" s="54">
        <f t="shared" si="737"/>
        <v>0</v>
      </c>
      <c r="BN3338" s="54" t="str">
        <f t="shared" si="738"/>
        <v>ne</v>
      </c>
      <c r="BO3338" s="54" t="str">
        <f t="shared" si="739"/>
        <v>ne</v>
      </c>
      <c r="BP3338" s="54" t="str">
        <f t="shared" si="739"/>
        <v>ne</v>
      </c>
      <c r="BQ3338" s="54" t="str">
        <f t="shared" si="740"/>
        <v>ne</v>
      </c>
      <c r="BR3338" s="54" t="str">
        <f t="shared" si="741"/>
        <v>ne</v>
      </c>
      <c r="BS3338" s="54" t="str">
        <f t="shared" si="732"/>
        <v>ne</v>
      </c>
    </row>
    <row r="3339" spans="2:71" x14ac:dyDescent="0.2">
      <c r="B3339" s="54" t="e">
        <f>VLOOKUP(E3339,'VPS1'!$J$10:$J$29,1,FALSE)</f>
        <v>#N/A</v>
      </c>
      <c r="C3339" s="131" t="str">
        <f t="shared" si="733"/>
        <v/>
      </c>
      <c r="D3339" s="132"/>
      <c r="E3339" s="132"/>
      <c r="F3339" s="55"/>
      <c r="G3339" s="132"/>
      <c r="H3339" s="132"/>
      <c r="I3339" s="132"/>
      <c r="J3339" s="132"/>
      <c r="K3339" s="132"/>
      <c r="L3339" s="133"/>
      <c r="M3339" s="134"/>
      <c r="N3339" s="132"/>
      <c r="O3339" s="132"/>
      <c r="P3339" s="134" t="str">
        <f t="shared" si="734"/>
        <v>nepildyti</v>
      </c>
      <c r="Q3339" s="135" t="str">
        <f t="shared" si="734"/>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35"/>
        <v>0</v>
      </c>
      <c r="BI3339" s="54">
        <f t="shared" si="730"/>
        <v>0</v>
      </c>
      <c r="BJ3339" s="54">
        <f t="shared" si="729"/>
        <v>0</v>
      </c>
      <c r="BK3339" s="54">
        <f t="shared" si="731"/>
        <v>0</v>
      </c>
      <c r="BL3339" s="54">
        <f t="shared" si="736"/>
        <v>0</v>
      </c>
      <c r="BM3339" s="54">
        <f t="shared" si="737"/>
        <v>0</v>
      </c>
      <c r="BN3339" s="54" t="str">
        <f t="shared" si="738"/>
        <v>ne</v>
      </c>
      <c r="BO3339" s="54" t="str">
        <f t="shared" si="739"/>
        <v>ne</v>
      </c>
      <c r="BP3339" s="54" t="str">
        <f t="shared" si="739"/>
        <v>ne</v>
      </c>
      <c r="BQ3339" s="54" t="str">
        <f t="shared" si="740"/>
        <v>ne</v>
      </c>
      <c r="BR3339" s="54" t="str">
        <f t="shared" si="741"/>
        <v>ne</v>
      </c>
      <c r="BS3339" s="54" t="str">
        <f t="shared" si="732"/>
        <v>ne</v>
      </c>
    </row>
    <row r="3340" spans="2:71" x14ac:dyDescent="0.2">
      <c r="B3340" s="54" t="e">
        <f>VLOOKUP(E3340,'VPS1'!$J$10:$J$29,1,FALSE)</f>
        <v>#N/A</v>
      </c>
      <c r="C3340" s="131" t="str">
        <f t="shared" si="733"/>
        <v/>
      </c>
      <c r="D3340" s="132"/>
      <c r="E3340" s="132"/>
      <c r="F3340" s="55"/>
      <c r="G3340" s="132"/>
      <c r="H3340" s="132"/>
      <c r="I3340" s="132"/>
      <c r="J3340" s="132"/>
      <c r="K3340" s="132"/>
      <c r="L3340" s="133"/>
      <c r="M3340" s="134"/>
      <c r="N3340" s="132"/>
      <c r="O3340" s="132"/>
      <c r="P3340" s="134" t="str">
        <f t="shared" si="734"/>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si="735"/>
        <v>0</v>
      </c>
      <c r="BI3340" s="54">
        <f t="shared" si="730"/>
        <v>0</v>
      </c>
      <c r="BJ3340" s="54">
        <f t="shared" si="729"/>
        <v>0</v>
      </c>
      <c r="BK3340" s="54">
        <f t="shared" si="731"/>
        <v>0</v>
      </c>
      <c r="BL3340" s="54">
        <f t="shared" si="736"/>
        <v>0</v>
      </c>
      <c r="BM3340" s="54">
        <f t="shared" si="737"/>
        <v>0</v>
      </c>
      <c r="BN3340" s="54" t="str">
        <f t="shared" si="738"/>
        <v>ne</v>
      </c>
      <c r="BO3340" s="54" t="str">
        <f t="shared" si="739"/>
        <v>ne</v>
      </c>
      <c r="BP3340" s="54" t="str">
        <f t="shared" si="739"/>
        <v>ne</v>
      </c>
      <c r="BQ3340" s="54" t="str">
        <f t="shared" si="740"/>
        <v>ne</v>
      </c>
      <c r="BR3340" s="54" t="str">
        <f t="shared" si="741"/>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ref="BG3346:BG3409" si="742">IF($F3346&gt;0,YEAR($F3346),)</f>
        <v>0</v>
      </c>
      <c r="BH3346" s="54">
        <f t="shared" si="735"/>
        <v>0</v>
      </c>
      <c r="BI3346" s="54">
        <f t="shared" si="730"/>
        <v>0</v>
      </c>
      <c r="BJ3346" s="54">
        <f t="shared" ref="BJ3346:BJ3409" si="743">IF($AI3346&gt;0,YEAR($AI3346),)</f>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42"/>
        <v>0</v>
      </c>
      <c r="BH3347" s="54">
        <f t="shared" si="735"/>
        <v>0</v>
      </c>
      <c r="BI3347" s="54">
        <f t="shared" si="730"/>
        <v>0</v>
      </c>
      <c r="BJ3347" s="54">
        <f t="shared" si="743"/>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42"/>
        <v>0</v>
      </c>
      <c r="BH3348" s="54">
        <f t="shared" si="735"/>
        <v>0</v>
      </c>
      <c r="BI3348" s="54">
        <f t="shared" si="730"/>
        <v>0</v>
      </c>
      <c r="BJ3348" s="54">
        <f t="shared" si="743"/>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42"/>
        <v>0</v>
      </c>
      <c r="BH3349" s="54">
        <f t="shared" si="735"/>
        <v>0</v>
      </c>
      <c r="BI3349" s="54">
        <f t="shared" si="730"/>
        <v>0</v>
      </c>
      <c r="BJ3349" s="54">
        <f t="shared" si="743"/>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42"/>
        <v>0</v>
      </c>
      <c r="BH3350" s="54">
        <f t="shared" si="735"/>
        <v>0</v>
      </c>
      <c r="BI3350" s="54">
        <f t="shared" si="730"/>
        <v>0</v>
      </c>
      <c r="BJ3350" s="54">
        <f t="shared" si="743"/>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si="742"/>
        <v>0</v>
      </c>
      <c r="BH3351" s="54">
        <f t="shared" si="735"/>
        <v>0</v>
      </c>
      <c r="BI3351" s="54">
        <f t="shared" si="730"/>
        <v>0</v>
      </c>
      <c r="BJ3351" s="54">
        <f t="shared" si="743"/>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ref="BI3398:BI3461" si="744">IF($AH3398&gt;0,YEAR($AH3398),)</f>
        <v>0</v>
      </c>
      <c r="BJ3398" s="54">
        <f t="shared" si="743"/>
        <v>0</v>
      </c>
      <c r="BK3398" s="54">
        <f t="shared" ref="BK3398:BK3461" si="745">IF($AJ3398&gt;0,YEAR($AJ3398),)</f>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ref="BS3398:BS3461" si="746">IF(BK3398&gt;0,"taip","ne")</f>
        <v>ne</v>
      </c>
    </row>
    <row r="3399" spans="2:71" x14ac:dyDescent="0.2">
      <c r="B3399" s="54" t="e">
        <f>VLOOKUP(E3399,'VPS1'!$J$10:$J$29,1,FALSE)</f>
        <v>#N/A</v>
      </c>
      <c r="C3399" s="131" t="str">
        <f t="shared" ref="C3399:C3462" si="747">LEFT(E3399,4)</f>
        <v/>
      </c>
      <c r="D3399" s="132"/>
      <c r="E3399" s="132"/>
      <c r="F3399" s="55"/>
      <c r="G3399" s="132"/>
      <c r="H3399" s="132"/>
      <c r="I3399" s="132"/>
      <c r="J3399" s="132"/>
      <c r="K3399" s="132"/>
      <c r="L3399" s="133"/>
      <c r="M3399" s="134"/>
      <c r="N3399" s="132"/>
      <c r="O3399" s="132"/>
      <c r="P3399" s="134" t="str">
        <f t="shared" ref="P3399:Q3462" si="748">IF($N3399="fizinis asmuo","užpildykite","nepildyti")</f>
        <v>nepildyti</v>
      </c>
      <c r="Q3399" s="135" t="str">
        <f t="shared" si="748"/>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ref="BH3399:BH3462" si="749">IF($AF3399&gt;0,YEAR($AF3399),)</f>
        <v>0</v>
      </c>
      <c r="BI3399" s="54">
        <f t="shared" si="744"/>
        <v>0</v>
      </c>
      <c r="BJ3399" s="54">
        <f t="shared" si="743"/>
        <v>0</v>
      </c>
      <c r="BK3399" s="54">
        <f t="shared" si="745"/>
        <v>0</v>
      </c>
      <c r="BL3399" s="54">
        <f t="shared" ref="BL3399:BL3462" si="750">IF($AK3399&gt;0,$AK3399,)</f>
        <v>0</v>
      </c>
      <c r="BM3399" s="54">
        <f t="shared" ref="BM3399:BM3462" si="751">IF($AL3399&gt;0,$AL3399,)</f>
        <v>0</v>
      </c>
      <c r="BN3399" s="54" t="str">
        <f t="shared" ref="BN3399:BN3462" si="752">IF(BH3399&gt;0,"taip","ne")</f>
        <v>ne</v>
      </c>
      <c r="BO3399" s="54" t="str">
        <f t="shared" ref="BO3399:BP3462" si="753">IF(BI3399&gt;0,"taip","ne")</f>
        <v>ne</v>
      </c>
      <c r="BP3399" s="54" t="str">
        <f t="shared" si="753"/>
        <v>ne</v>
      </c>
      <c r="BQ3399" s="54" t="str">
        <f t="shared" ref="BQ3399:BQ3462" si="754">IF(BL3399&gt;0,"taip","ne")</f>
        <v>ne</v>
      </c>
      <c r="BR3399" s="54" t="str">
        <f t="shared" ref="BR3399:BR3462" si="755">IF(BM3399&gt;0,"taip","ne")</f>
        <v>ne</v>
      </c>
      <c r="BS3399" s="54" t="str">
        <f t="shared" si="746"/>
        <v>ne</v>
      </c>
    </row>
    <row r="3400" spans="2:71" x14ac:dyDescent="0.2">
      <c r="B3400" s="54" t="e">
        <f>VLOOKUP(E3400,'VPS1'!$J$10:$J$29,1,FALSE)</f>
        <v>#N/A</v>
      </c>
      <c r="C3400" s="131" t="str">
        <f t="shared" si="747"/>
        <v/>
      </c>
      <c r="D3400" s="132"/>
      <c r="E3400" s="132"/>
      <c r="F3400" s="55"/>
      <c r="G3400" s="132"/>
      <c r="H3400" s="132"/>
      <c r="I3400" s="132"/>
      <c r="J3400" s="132"/>
      <c r="K3400" s="132"/>
      <c r="L3400" s="133"/>
      <c r="M3400" s="134"/>
      <c r="N3400" s="132"/>
      <c r="O3400" s="132"/>
      <c r="P3400" s="134" t="str">
        <f t="shared" si="748"/>
        <v>nepildyti</v>
      </c>
      <c r="Q3400" s="135" t="str">
        <f t="shared" si="748"/>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49"/>
        <v>0</v>
      </c>
      <c r="BI3400" s="54">
        <f t="shared" si="744"/>
        <v>0</v>
      </c>
      <c r="BJ3400" s="54">
        <f t="shared" si="743"/>
        <v>0</v>
      </c>
      <c r="BK3400" s="54">
        <f t="shared" si="745"/>
        <v>0</v>
      </c>
      <c r="BL3400" s="54">
        <f t="shared" si="750"/>
        <v>0</v>
      </c>
      <c r="BM3400" s="54">
        <f t="shared" si="751"/>
        <v>0</v>
      </c>
      <c r="BN3400" s="54" t="str">
        <f t="shared" si="752"/>
        <v>ne</v>
      </c>
      <c r="BO3400" s="54" t="str">
        <f t="shared" si="753"/>
        <v>ne</v>
      </c>
      <c r="BP3400" s="54" t="str">
        <f t="shared" si="753"/>
        <v>ne</v>
      </c>
      <c r="BQ3400" s="54" t="str">
        <f t="shared" si="754"/>
        <v>ne</v>
      </c>
      <c r="BR3400" s="54" t="str">
        <f t="shared" si="755"/>
        <v>ne</v>
      </c>
      <c r="BS3400" s="54" t="str">
        <f t="shared" si="746"/>
        <v>ne</v>
      </c>
    </row>
    <row r="3401" spans="2:71" x14ac:dyDescent="0.2">
      <c r="B3401" s="54" t="e">
        <f>VLOOKUP(E3401,'VPS1'!$J$10:$J$29,1,FALSE)</f>
        <v>#N/A</v>
      </c>
      <c r="C3401" s="131" t="str">
        <f t="shared" si="747"/>
        <v/>
      </c>
      <c r="D3401" s="132"/>
      <c r="E3401" s="132"/>
      <c r="F3401" s="55"/>
      <c r="G3401" s="132"/>
      <c r="H3401" s="132"/>
      <c r="I3401" s="132"/>
      <c r="J3401" s="132"/>
      <c r="K3401" s="132"/>
      <c r="L3401" s="133"/>
      <c r="M3401" s="134"/>
      <c r="N3401" s="132"/>
      <c r="O3401" s="132"/>
      <c r="P3401" s="134" t="str">
        <f t="shared" si="748"/>
        <v>nepildyti</v>
      </c>
      <c r="Q3401" s="135" t="str">
        <f t="shared" si="748"/>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49"/>
        <v>0</v>
      </c>
      <c r="BI3401" s="54">
        <f t="shared" si="744"/>
        <v>0</v>
      </c>
      <c r="BJ3401" s="54">
        <f t="shared" si="743"/>
        <v>0</v>
      </c>
      <c r="BK3401" s="54">
        <f t="shared" si="745"/>
        <v>0</v>
      </c>
      <c r="BL3401" s="54">
        <f t="shared" si="750"/>
        <v>0</v>
      </c>
      <c r="BM3401" s="54">
        <f t="shared" si="751"/>
        <v>0</v>
      </c>
      <c r="BN3401" s="54" t="str">
        <f t="shared" si="752"/>
        <v>ne</v>
      </c>
      <c r="BO3401" s="54" t="str">
        <f t="shared" si="753"/>
        <v>ne</v>
      </c>
      <c r="BP3401" s="54" t="str">
        <f t="shared" si="753"/>
        <v>ne</v>
      </c>
      <c r="BQ3401" s="54" t="str">
        <f t="shared" si="754"/>
        <v>ne</v>
      </c>
      <c r="BR3401" s="54" t="str">
        <f t="shared" si="755"/>
        <v>ne</v>
      </c>
      <c r="BS3401" s="54" t="str">
        <f t="shared" si="746"/>
        <v>ne</v>
      </c>
    </row>
    <row r="3402" spans="2:71" x14ac:dyDescent="0.2">
      <c r="B3402" s="54" t="e">
        <f>VLOOKUP(E3402,'VPS1'!$J$10:$J$29,1,FALSE)</f>
        <v>#N/A</v>
      </c>
      <c r="C3402" s="131" t="str">
        <f t="shared" si="747"/>
        <v/>
      </c>
      <c r="D3402" s="132"/>
      <c r="E3402" s="132"/>
      <c r="F3402" s="55"/>
      <c r="G3402" s="132"/>
      <c r="H3402" s="132"/>
      <c r="I3402" s="132"/>
      <c r="J3402" s="132"/>
      <c r="K3402" s="132"/>
      <c r="L3402" s="133"/>
      <c r="M3402" s="134"/>
      <c r="N3402" s="132"/>
      <c r="O3402" s="132"/>
      <c r="P3402" s="134" t="str">
        <f t="shared" si="748"/>
        <v>nepildyti</v>
      </c>
      <c r="Q3402" s="135" t="str">
        <f t="shared" si="748"/>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49"/>
        <v>0</v>
      </c>
      <c r="BI3402" s="54">
        <f t="shared" si="744"/>
        <v>0</v>
      </c>
      <c r="BJ3402" s="54">
        <f t="shared" si="743"/>
        <v>0</v>
      </c>
      <c r="BK3402" s="54">
        <f t="shared" si="745"/>
        <v>0</v>
      </c>
      <c r="BL3402" s="54">
        <f t="shared" si="750"/>
        <v>0</v>
      </c>
      <c r="BM3402" s="54">
        <f t="shared" si="751"/>
        <v>0</v>
      </c>
      <c r="BN3402" s="54" t="str">
        <f t="shared" si="752"/>
        <v>ne</v>
      </c>
      <c r="BO3402" s="54" t="str">
        <f t="shared" si="753"/>
        <v>ne</v>
      </c>
      <c r="BP3402" s="54" t="str">
        <f t="shared" si="753"/>
        <v>ne</v>
      </c>
      <c r="BQ3402" s="54" t="str">
        <f t="shared" si="754"/>
        <v>ne</v>
      </c>
      <c r="BR3402" s="54" t="str">
        <f t="shared" si="755"/>
        <v>ne</v>
      </c>
      <c r="BS3402" s="54" t="str">
        <f t="shared" si="746"/>
        <v>ne</v>
      </c>
    </row>
    <row r="3403" spans="2:71" x14ac:dyDescent="0.2">
      <c r="B3403" s="54" t="e">
        <f>VLOOKUP(E3403,'VPS1'!$J$10:$J$29,1,FALSE)</f>
        <v>#N/A</v>
      </c>
      <c r="C3403" s="131" t="str">
        <f t="shared" si="747"/>
        <v/>
      </c>
      <c r="D3403" s="132"/>
      <c r="E3403" s="132"/>
      <c r="F3403" s="55"/>
      <c r="G3403" s="132"/>
      <c r="H3403" s="132"/>
      <c r="I3403" s="132"/>
      <c r="J3403" s="132"/>
      <c r="K3403" s="132"/>
      <c r="L3403" s="133"/>
      <c r="M3403" s="134"/>
      <c r="N3403" s="132"/>
      <c r="O3403" s="132"/>
      <c r="P3403" s="134" t="str">
        <f t="shared" si="748"/>
        <v>nepildyti</v>
      </c>
      <c r="Q3403" s="135" t="str">
        <f t="shared" si="748"/>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49"/>
        <v>0</v>
      </c>
      <c r="BI3403" s="54">
        <f t="shared" si="744"/>
        <v>0</v>
      </c>
      <c r="BJ3403" s="54">
        <f t="shared" si="743"/>
        <v>0</v>
      </c>
      <c r="BK3403" s="54">
        <f t="shared" si="745"/>
        <v>0</v>
      </c>
      <c r="BL3403" s="54">
        <f t="shared" si="750"/>
        <v>0</v>
      </c>
      <c r="BM3403" s="54">
        <f t="shared" si="751"/>
        <v>0</v>
      </c>
      <c r="BN3403" s="54" t="str">
        <f t="shared" si="752"/>
        <v>ne</v>
      </c>
      <c r="BO3403" s="54" t="str">
        <f t="shared" si="753"/>
        <v>ne</v>
      </c>
      <c r="BP3403" s="54" t="str">
        <f t="shared" si="753"/>
        <v>ne</v>
      </c>
      <c r="BQ3403" s="54" t="str">
        <f t="shared" si="754"/>
        <v>ne</v>
      </c>
      <c r="BR3403" s="54" t="str">
        <f t="shared" si="755"/>
        <v>ne</v>
      </c>
      <c r="BS3403" s="54" t="str">
        <f t="shared" si="746"/>
        <v>ne</v>
      </c>
    </row>
    <row r="3404" spans="2:71" x14ac:dyDescent="0.2">
      <c r="B3404" s="54" t="e">
        <f>VLOOKUP(E3404,'VPS1'!$J$10:$J$29,1,FALSE)</f>
        <v>#N/A</v>
      </c>
      <c r="C3404" s="131" t="str">
        <f t="shared" si="747"/>
        <v/>
      </c>
      <c r="D3404" s="132"/>
      <c r="E3404" s="132"/>
      <c r="F3404" s="55"/>
      <c r="G3404" s="132"/>
      <c r="H3404" s="132"/>
      <c r="I3404" s="132"/>
      <c r="J3404" s="132"/>
      <c r="K3404" s="132"/>
      <c r="L3404" s="133"/>
      <c r="M3404" s="134"/>
      <c r="N3404" s="132"/>
      <c r="O3404" s="132"/>
      <c r="P3404" s="134" t="str">
        <f t="shared" si="748"/>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si="749"/>
        <v>0</v>
      </c>
      <c r="BI3404" s="54">
        <f t="shared" si="744"/>
        <v>0</v>
      </c>
      <c r="BJ3404" s="54">
        <f t="shared" si="743"/>
        <v>0</v>
      </c>
      <c r="BK3404" s="54">
        <f t="shared" si="745"/>
        <v>0</v>
      </c>
      <c r="BL3404" s="54">
        <f t="shared" si="750"/>
        <v>0</v>
      </c>
      <c r="BM3404" s="54">
        <f t="shared" si="751"/>
        <v>0</v>
      </c>
      <c r="BN3404" s="54" t="str">
        <f t="shared" si="752"/>
        <v>ne</v>
      </c>
      <c r="BO3404" s="54" t="str">
        <f t="shared" si="753"/>
        <v>ne</v>
      </c>
      <c r="BP3404" s="54" t="str">
        <f t="shared" si="753"/>
        <v>ne</v>
      </c>
      <c r="BQ3404" s="54" t="str">
        <f t="shared" si="754"/>
        <v>ne</v>
      </c>
      <c r="BR3404" s="54" t="str">
        <f t="shared" si="755"/>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ref="BG3410:BG3473" si="756">IF($F3410&gt;0,YEAR($F3410),)</f>
        <v>0</v>
      </c>
      <c r="BH3410" s="54">
        <f t="shared" si="749"/>
        <v>0</v>
      </c>
      <c r="BI3410" s="54">
        <f t="shared" si="744"/>
        <v>0</v>
      </c>
      <c r="BJ3410" s="54">
        <f t="shared" ref="BJ3410:BJ3473" si="757">IF($AI3410&gt;0,YEAR($AI3410),)</f>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56"/>
        <v>0</v>
      </c>
      <c r="BH3411" s="54">
        <f t="shared" si="749"/>
        <v>0</v>
      </c>
      <c r="BI3411" s="54">
        <f t="shared" si="744"/>
        <v>0</v>
      </c>
      <c r="BJ3411" s="54">
        <f t="shared" si="757"/>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56"/>
        <v>0</v>
      </c>
      <c r="BH3412" s="54">
        <f t="shared" si="749"/>
        <v>0</v>
      </c>
      <c r="BI3412" s="54">
        <f t="shared" si="744"/>
        <v>0</v>
      </c>
      <c r="BJ3412" s="54">
        <f t="shared" si="757"/>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56"/>
        <v>0</v>
      </c>
      <c r="BH3413" s="54">
        <f t="shared" si="749"/>
        <v>0</v>
      </c>
      <c r="BI3413" s="54">
        <f t="shared" si="744"/>
        <v>0</v>
      </c>
      <c r="BJ3413" s="54">
        <f t="shared" si="757"/>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56"/>
        <v>0</v>
      </c>
      <c r="BH3414" s="54">
        <f t="shared" si="749"/>
        <v>0</v>
      </c>
      <c r="BI3414" s="54">
        <f t="shared" si="744"/>
        <v>0</v>
      </c>
      <c r="BJ3414" s="54">
        <f t="shared" si="757"/>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si="756"/>
        <v>0</v>
      </c>
      <c r="BH3415" s="54">
        <f t="shared" si="749"/>
        <v>0</v>
      </c>
      <c r="BI3415" s="54">
        <f t="shared" si="744"/>
        <v>0</v>
      </c>
      <c r="BJ3415" s="54">
        <f t="shared" si="757"/>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ref="BI3462:BI3525" si="758">IF($AH3462&gt;0,YEAR($AH3462),)</f>
        <v>0</v>
      </c>
      <c r="BJ3462" s="54">
        <f t="shared" si="757"/>
        <v>0</v>
      </c>
      <c r="BK3462" s="54">
        <f t="shared" ref="BK3462:BK3525" si="759">IF($AJ3462&gt;0,YEAR($AJ3462),)</f>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ref="BS3462:BS3525" si="760">IF(BK3462&gt;0,"taip","ne")</f>
        <v>ne</v>
      </c>
    </row>
    <row r="3463" spans="2:71" x14ac:dyDescent="0.2">
      <c r="B3463" s="54" t="e">
        <f>VLOOKUP(E3463,'VPS1'!$J$10:$J$29,1,FALSE)</f>
        <v>#N/A</v>
      </c>
      <c r="C3463" s="131" t="str">
        <f t="shared" ref="C3463:C3526" si="761">LEFT(E3463,4)</f>
        <v/>
      </c>
      <c r="D3463" s="132"/>
      <c r="E3463" s="132"/>
      <c r="F3463" s="55"/>
      <c r="G3463" s="132"/>
      <c r="H3463" s="132"/>
      <c r="I3463" s="132"/>
      <c r="J3463" s="132"/>
      <c r="K3463" s="132"/>
      <c r="L3463" s="133"/>
      <c r="M3463" s="134"/>
      <c r="N3463" s="132"/>
      <c r="O3463" s="132"/>
      <c r="P3463" s="134" t="str">
        <f t="shared" ref="P3463:Q3526" si="762">IF($N3463="fizinis asmuo","užpildykite","nepildyti")</f>
        <v>nepildyti</v>
      </c>
      <c r="Q3463" s="135" t="str">
        <f t="shared" si="762"/>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ref="BH3463:BH3526" si="763">IF($AF3463&gt;0,YEAR($AF3463),)</f>
        <v>0</v>
      </c>
      <c r="BI3463" s="54">
        <f t="shared" si="758"/>
        <v>0</v>
      </c>
      <c r="BJ3463" s="54">
        <f t="shared" si="757"/>
        <v>0</v>
      </c>
      <c r="BK3463" s="54">
        <f t="shared" si="759"/>
        <v>0</v>
      </c>
      <c r="BL3463" s="54">
        <f t="shared" ref="BL3463:BL3526" si="764">IF($AK3463&gt;0,$AK3463,)</f>
        <v>0</v>
      </c>
      <c r="BM3463" s="54">
        <f t="shared" ref="BM3463:BM3526" si="765">IF($AL3463&gt;0,$AL3463,)</f>
        <v>0</v>
      </c>
      <c r="BN3463" s="54" t="str">
        <f t="shared" ref="BN3463:BN3526" si="766">IF(BH3463&gt;0,"taip","ne")</f>
        <v>ne</v>
      </c>
      <c r="BO3463" s="54" t="str">
        <f t="shared" ref="BO3463:BP3526" si="767">IF(BI3463&gt;0,"taip","ne")</f>
        <v>ne</v>
      </c>
      <c r="BP3463" s="54" t="str">
        <f t="shared" si="767"/>
        <v>ne</v>
      </c>
      <c r="BQ3463" s="54" t="str">
        <f t="shared" ref="BQ3463:BQ3526" si="768">IF(BL3463&gt;0,"taip","ne")</f>
        <v>ne</v>
      </c>
      <c r="BR3463" s="54" t="str">
        <f t="shared" ref="BR3463:BR3526" si="769">IF(BM3463&gt;0,"taip","ne")</f>
        <v>ne</v>
      </c>
      <c r="BS3463" s="54" t="str">
        <f t="shared" si="760"/>
        <v>ne</v>
      </c>
    </row>
    <row r="3464" spans="2:71" x14ac:dyDescent="0.2">
      <c r="B3464" s="54" t="e">
        <f>VLOOKUP(E3464,'VPS1'!$J$10:$J$29,1,FALSE)</f>
        <v>#N/A</v>
      </c>
      <c r="C3464" s="131" t="str">
        <f t="shared" si="761"/>
        <v/>
      </c>
      <c r="D3464" s="132"/>
      <c r="E3464" s="132"/>
      <c r="F3464" s="55"/>
      <c r="G3464" s="132"/>
      <c r="H3464" s="132"/>
      <c r="I3464" s="132"/>
      <c r="J3464" s="132"/>
      <c r="K3464" s="132"/>
      <c r="L3464" s="133"/>
      <c r="M3464" s="134"/>
      <c r="N3464" s="132"/>
      <c r="O3464" s="132"/>
      <c r="P3464" s="134" t="str">
        <f t="shared" si="762"/>
        <v>nepildyti</v>
      </c>
      <c r="Q3464" s="135" t="str">
        <f t="shared" si="762"/>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63"/>
        <v>0</v>
      </c>
      <c r="BI3464" s="54">
        <f t="shared" si="758"/>
        <v>0</v>
      </c>
      <c r="BJ3464" s="54">
        <f t="shared" si="757"/>
        <v>0</v>
      </c>
      <c r="BK3464" s="54">
        <f t="shared" si="759"/>
        <v>0</v>
      </c>
      <c r="BL3464" s="54">
        <f t="shared" si="764"/>
        <v>0</v>
      </c>
      <c r="BM3464" s="54">
        <f t="shared" si="765"/>
        <v>0</v>
      </c>
      <c r="BN3464" s="54" t="str">
        <f t="shared" si="766"/>
        <v>ne</v>
      </c>
      <c r="BO3464" s="54" t="str">
        <f t="shared" si="767"/>
        <v>ne</v>
      </c>
      <c r="BP3464" s="54" t="str">
        <f t="shared" si="767"/>
        <v>ne</v>
      </c>
      <c r="BQ3464" s="54" t="str">
        <f t="shared" si="768"/>
        <v>ne</v>
      </c>
      <c r="BR3464" s="54" t="str">
        <f t="shared" si="769"/>
        <v>ne</v>
      </c>
      <c r="BS3464" s="54" t="str">
        <f t="shared" si="760"/>
        <v>ne</v>
      </c>
    </row>
    <row r="3465" spans="2:71" x14ac:dyDescent="0.2">
      <c r="B3465" s="54" t="e">
        <f>VLOOKUP(E3465,'VPS1'!$J$10:$J$29,1,FALSE)</f>
        <v>#N/A</v>
      </c>
      <c r="C3465" s="131" t="str">
        <f t="shared" si="761"/>
        <v/>
      </c>
      <c r="D3465" s="132"/>
      <c r="E3465" s="132"/>
      <c r="F3465" s="55"/>
      <c r="G3465" s="132"/>
      <c r="H3465" s="132"/>
      <c r="I3465" s="132"/>
      <c r="J3465" s="132"/>
      <c r="K3465" s="132"/>
      <c r="L3465" s="133"/>
      <c r="M3465" s="134"/>
      <c r="N3465" s="132"/>
      <c r="O3465" s="132"/>
      <c r="P3465" s="134" t="str">
        <f t="shared" si="762"/>
        <v>nepildyti</v>
      </c>
      <c r="Q3465" s="135" t="str">
        <f t="shared" si="762"/>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63"/>
        <v>0</v>
      </c>
      <c r="BI3465" s="54">
        <f t="shared" si="758"/>
        <v>0</v>
      </c>
      <c r="BJ3465" s="54">
        <f t="shared" si="757"/>
        <v>0</v>
      </c>
      <c r="BK3465" s="54">
        <f t="shared" si="759"/>
        <v>0</v>
      </c>
      <c r="BL3465" s="54">
        <f t="shared" si="764"/>
        <v>0</v>
      </c>
      <c r="BM3465" s="54">
        <f t="shared" si="765"/>
        <v>0</v>
      </c>
      <c r="BN3465" s="54" t="str">
        <f t="shared" si="766"/>
        <v>ne</v>
      </c>
      <c r="BO3465" s="54" t="str">
        <f t="shared" si="767"/>
        <v>ne</v>
      </c>
      <c r="BP3465" s="54" t="str">
        <f t="shared" si="767"/>
        <v>ne</v>
      </c>
      <c r="BQ3465" s="54" t="str">
        <f t="shared" si="768"/>
        <v>ne</v>
      </c>
      <c r="BR3465" s="54" t="str">
        <f t="shared" si="769"/>
        <v>ne</v>
      </c>
      <c r="BS3465" s="54" t="str">
        <f t="shared" si="760"/>
        <v>ne</v>
      </c>
    </row>
    <row r="3466" spans="2:71" x14ac:dyDescent="0.2">
      <c r="B3466" s="54" t="e">
        <f>VLOOKUP(E3466,'VPS1'!$J$10:$J$29,1,FALSE)</f>
        <v>#N/A</v>
      </c>
      <c r="C3466" s="131" t="str">
        <f t="shared" si="761"/>
        <v/>
      </c>
      <c r="D3466" s="132"/>
      <c r="E3466" s="132"/>
      <c r="F3466" s="55"/>
      <c r="G3466" s="132"/>
      <c r="H3466" s="132"/>
      <c r="I3466" s="132"/>
      <c r="J3466" s="132"/>
      <c r="K3466" s="132"/>
      <c r="L3466" s="133"/>
      <c r="M3466" s="134"/>
      <c r="N3466" s="132"/>
      <c r="O3466" s="132"/>
      <c r="P3466" s="134" t="str">
        <f t="shared" si="762"/>
        <v>nepildyti</v>
      </c>
      <c r="Q3466" s="135" t="str">
        <f t="shared" si="762"/>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63"/>
        <v>0</v>
      </c>
      <c r="BI3466" s="54">
        <f t="shared" si="758"/>
        <v>0</v>
      </c>
      <c r="BJ3466" s="54">
        <f t="shared" si="757"/>
        <v>0</v>
      </c>
      <c r="BK3466" s="54">
        <f t="shared" si="759"/>
        <v>0</v>
      </c>
      <c r="BL3466" s="54">
        <f t="shared" si="764"/>
        <v>0</v>
      </c>
      <c r="BM3466" s="54">
        <f t="shared" si="765"/>
        <v>0</v>
      </c>
      <c r="BN3466" s="54" t="str">
        <f t="shared" si="766"/>
        <v>ne</v>
      </c>
      <c r="BO3466" s="54" t="str">
        <f t="shared" si="767"/>
        <v>ne</v>
      </c>
      <c r="BP3466" s="54" t="str">
        <f t="shared" si="767"/>
        <v>ne</v>
      </c>
      <c r="BQ3466" s="54" t="str">
        <f t="shared" si="768"/>
        <v>ne</v>
      </c>
      <c r="BR3466" s="54" t="str">
        <f t="shared" si="769"/>
        <v>ne</v>
      </c>
      <c r="BS3466" s="54" t="str">
        <f t="shared" si="760"/>
        <v>ne</v>
      </c>
    </row>
    <row r="3467" spans="2:71" x14ac:dyDescent="0.2">
      <c r="B3467" s="54" t="e">
        <f>VLOOKUP(E3467,'VPS1'!$J$10:$J$29,1,FALSE)</f>
        <v>#N/A</v>
      </c>
      <c r="C3467" s="131" t="str">
        <f t="shared" si="761"/>
        <v/>
      </c>
      <c r="D3467" s="132"/>
      <c r="E3467" s="132"/>
      <c r="F3467" s="55"/>
      <c r="G3467" s="132"/>
      <c r="H3467" s="132"/>
      <c r="I3467" s="132"/>
      <c r="J3467" s="132"/>
      <c r="K3467" s="132"/>
      <c r="L3467" s="133"/>
      <c r="M3467" s="134"/>
      <c r="N3467" s="132"/>
      <c r="O3467" s="132"/>
      <c r="P3467" s="134" t="str">
        <f t="shared" si="762"/>
        <v>nepildyti</v>
      </c>
      <c r="Q3467" s="135" t="str">
        <f t="shared" si="762"/>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63"/>
        <v>0</v>
      </c>
      <c r="BI3467" s="54">
        <f t="shared" si="758"/>
        <v>0</v>
      </c>
      <c r="BJ3467" s="54">
        <f t="shared" si="757"/>
        <v>0</v>
      </c>
      <c r="BK3467" s="54">
        <f t="shared" si="759"/>
        <v>0</v>
      </c>
      <c r="BL3467" s="54">
        <f t="shared" si="764"/>
        <v>0</v>
      </c>
      <c r="BM3467" s="54">
        <f t="shared" si="765"/>
        <v>0</v>
      </c>
      <c r="BN3467" s="54" t="str">
        <f t="shared" si="766"/>
        <v>ne</v>
      </c>
      <c r="BO3467" s="54" t="str">
        <f t="shared" si="767"/>
        <v>ne</v>
      </c>
      <c r="BP3467" s="54" t="str">
        <f t="shared" si="767"/>
        <v>ne</v>
      </c>
      <c r="BQ3467" s="54" t="str">
        <f t="shared" si="768"/>
        <v>ne</v>
      </c>
      <c r="BR3467" s="54" t="str">
        <f t="shared" si="769"/>
        <v>ne</v>
      </c>
      <c r="BS3467" s="54" t="str">
        <f t="shared" si="760"/>
        <v>ne</v>
      </c>
    </row>
    <row r="3468" spans="2:71" x14ac:dyDescent="0.2">
      <c r="B3468" s="54" t="e">
        <f>VLOOKUP(E3468,'VPS1'!$J$10:$J$29,1,FALSE)</f>
        <v>#N/A</v>
      </c>
      <c r="C3468" s="131" t="str">
        <f t="shared" si="761"/>
        <v/>
      </c>
      <c r="D3468" s="132"/>
      <c r="E3468" s="132"/>
      <c r="F3468" s="55"/>
      <c r="G3468" s="132"/>
      <c r="H3468" s="132"/>
      <c r="I3468" s="132"/>
      <c r="J3468" s="132"/>
      <c r="K3468" s="132"/>
      <c r="L3468" s="133"/>
      <c r="M3468" s="134"/>
      <c r="N3468" s="132"/>
      <c r="O3468" s="132"/>
      <c r="P3468" s="134" t="str">
        <f t="shared" si="762"/>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si="763"/>
        <v>0</v>
      </c>
      <c r="BI3468" s="54">
        <f t="shared" si="758"/>
        <v>0</v>
      </c>
      <c r="BJ3468" s="54">
        <f t="shared" si="757"/>
        <v>0</v>
      </c>
      <c r="BK3468" s="54">
        <f t="shared" si="759"/>
        <v>0</v>
      </c>
      <c r="BL3468" s="54">
        <f t="shared" si="764"/>
        <v>0</v>
      </c>
      <c r="BM3468" s="54">
        <f t="shared" si="765"/>
        <v>0</v>
      </c>
      <c r="BN3468" s="54" t="str">
        <f t="shared" si="766"/>
        <v>ne</v>
      </c>
      <c r="BO3468" s="54" t="str">
        <f t="shared" si="767"/>
        <v>ne</v>
      </c>
      <c r="BP3468" s="54" t="str">
        <f t="shared" si="767"/>
        <v>ne</v>
      </c>
      <c r="BQ3468" s="54" t="str">
        <f t="shared" si="768"/>
        <v>ne</v>
      </c>
      <c r="BR3468" s="54" t="str">
        <f t="shared" si="769"/>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ref="BG3474:BG3537" si="770">IF($F3474&gt;0,YEAR($F3474),)</f>
        <v>0</v>
      </c>
      <c r="BH3474" s="54">
        <f t="shared" si="763"/>
        <v>0</v>
      </c>
      <c r="BI3474" s="54">
        <f t="shared" si="758"/>
        <v>0</v>
      </c>
      <c r="BJ3474" s="54">
        <f t="shared" ref="BJ3474:BJ3537" si="771">IF($AI3474&gt;0,YEAR($AI3474),)</f>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70"/>
        <v>0</v>
      </c>
      <c r="BH3475" s="54">
        <f t="shared" si="763"/>
        <v>0</v>
      </c>
      <c r="BI3475" s="54">
        <f t="shared" si="758"/>
        <v>0</v>
      </c>
      <c r="BJ3475" s="54">
        <f t="shared" si="771"/>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70"/>
        <v>0</v>
      </c>
      <c r="BH3476" s="54">
        <f t="shared" si="763"/>
        <v>0</v>
      </c>
      <c r="BI3476" s="54">
        <f t="shared" si="758"/>
        <v>0</v>
      </c>
      <c r="BJ3476" s="54">
        <f t="shared" si="771"/>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70"/>
        <v>0</v>
      </c>
      <c r="BH3477" s="54">
        <f t="shared" si="763"/>
        <v>0</v>
      </c>
      <c r="BI3477" s="54">
        <f t="shared" si="758"/>
        <v>0</v>
      </c>
      <c r="BJ3477" s="54">
        <f t="shared" si="771"/>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70"/>
        <v>0</v>
      </c>
      <c r="BH3478" s="54">
        <f t="shared" si="763"/>
        <v>0</v>
      </c>
      <c r="BI3478" s="54">
        <f t="shared" si="758"/>
        <v>0</v>
      </c>
      <c r="BJ3478" s="54">
        <f t="shared" si="771"/>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si="770"/>
        <v>0</v>
      </c>
      <c r="BH3479" s="54">
        <f t="shared" si="763"/>
        <v>0</v>
      </c>
      <c r="BI3479" s="54">
        <f t="shared" si="758"/>
        <v>0</v>
      </c>
      <c r="BJ3479" s="54">
        <f t="shared" si="771"/>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ref="BI3526:BI3589" si="772">IF($AH3526&gt;0,YEAR($AH3526),)</f>
        <v>0</v>
      </c>
      <c r="BJ3526" s="54">
        <f t="shared" si="771"/>
        <v>0</v>
      </c>
      <c r="BK3526" s="54">
        <f t="shared" ref="BK3526:BK3589" si="773">IF($AJ3526&gt;0,YEAR($AJ3526),)</f>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ref="BS3526:BS3589" si="774">IF(BK3526&gt;0,"taip","ne")</f>
        <v>ne</v>
      </c>
    </row>
    <row r="3527" spans="2:71" x14ac:dyDescent="0.2">
      <c r="B3527" s="54" t="e">
        <f>VLOOKUP(E3527,'VPS1'!$J$10:$J$29,1,FALSE)</f>
        <v>#N/A</v>
      </c>
      <c r="C3527" s="131" t="str">
        <f t="shared" ref="C3527:C3590" si="775">LEFT(E3527,4)</f>
        <v/>
      </c>
      <c r="D3527" s="132"/>
      <c r="E3527" s="132"/>
      <c r="F3527" s="55"/>
      <c r="G3527" s="132"/>
      <c r="H3527" s="132"/>
      <c r="I3527" s="132"/>
      <c r="J3527" s="132"/>
      <c r="K3527" s="132"/>
      <c r="L3527" s="133"/>
      <c r="M3527" s="134"/>
      <c r="N3527" s="132"/>
      <c r="O3527" s="132"/>
      <c r="P3527" s="134" t="str">
        <f t="shared" ref="P3527:Q3590" si="776">IF($N3527="fizinis asmuo","užpildykite","nepildyti")</f>
        <v>nepildyti</v>
      </c>
      <c r="Q3527" s="135" t="str">
        <f t="shared" si="776"/>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ref="BH3527:BH3590" si="777">IF($AF3527&gt;0,YEAR($AF3527),)</f>
        <v>0</v>
      </c>
      <c r="BI3527" s="54">
        <f t="shared" si="772"/>
        <v>0</v>
      </c>
      <c r="BJ3527" s="54">
        <f t="shared" si="771"/>
        <v>0</v>
      </c>
      <c r="BK3527" s="54">
        <f t="shared" si="773"/>
        <v>0</v>
      </c>
      <c r="BL3527" s="54">
        <f t="shared" ref="BL3527:BL3590" si="778">IF($AK3527&gt;0,$AK3527,)</f>
        <v>0</v>
      </c>
      <c r="BM3527" s="54">
        <f t="shared" ref="BM3527:BM3590" si="779">IF($AL3527&gt;0,$AL3527,)</f>
        <v>0</v>
      </c>
      <c r="BN3527" s="54" t="str">
        <f t="shared" ref="BN3527:BN3590" si="780">IF(BH3527&gt;0,"taip","ne")</f>
        <v>ne</v>
      </c>
      <c r="BO3527" s="54" t="str">
        <f t="shared" ref="BO3527:BP3590" si="781">IF(BI3527&gt;0,"taip","ne")</f>
        <v>ne</v>
      </c>
      <c r="BP3527" s="54" t="str">
        <f t="shared" si="781"/>
        <v>ne</v>
      </c>
      <c r="BQ3527" s="54" t="str">
        <f t="shared" ref="BQ3527:BQ3590" si="782">IF(BL3527&gt;0,"taip","ne")</f>
        <v>ne</v>
      </c>
      <c r="BR3527" s="54" t="str">
        <f t="shared" ref="BR3527:BR3590" si="783">IF(BM3527&gt;0,"taip","ne")</f>
        <v>ne</v>
      </c>
      <c r="BS3527" s="54" t="str">
        <f t="shared" si="774"/>
        <v>ne</v>
      </c>
    </row>
    <row r="3528" spans="2:71" x14ac:dyDescent="0.2">
      <c r="B3528" s="54" t="e">
        <f>VLOOKUP(E3528,'VPS1'!$J$10:$J$29,1,FALSE)</f>
        <v>#N/A</v>
      </c>
      <c r="C3528" s="131" t="str">
        <f t="shared" si="775"/>
        <v/>
      </c>
      <c r="D3528" s="132"/>
      <c r="E3528" s="132"/>
      <c r="F3528" s="55"/>
      <c r="G3528" s="132"/>
      <c r="H3528" s="132"/>
      <c r="I3528" s="132"/>
      <c r="J3528" s="132"/>
      <c r="K3528" s="132"/>
      <c r="L3528" s="133"/>
      <c r="M3528" s="134"/>
      <c r="N3528" s="132"/>
      <c r="O3528" s="132"/>
      <c r="P3528" s="134" t="str">
        <f t="shared" si="776"/>
        <v>nepildyti</v>
      </c>
      <c r="Q3528" s="135" t="str">
        <f t="shared" si="776"/>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77"/>
        <v>0</v>
      </c>
      <c r="BI3528" s="54">
        <f t="shared" si="772"/>
        <v>0</v>
      </c>
      <c r="BJ3528" s="54">
        <f t="shared" si="771"/>
        <v>0</v>
      </c>
      <c r="BK3528" s="54">
        <f t="shared" si="773"/>
        <v>0</v>
      </c>
      <c r="BL3528" s="54">
        <f t="shared" si="778"/>
        <v>0</v>
      </c>
      <c r="BM3528" s="54">
        <f t="shared" si="779"/>
        <v>0</v>
      </c>
      <c r="BN3528" s="54" t="str">
        <f t="shared" si="780"/>
        <v>ne</v>
      </c>
      <c r="BO3528" s="54" t="str">
        <f t="shared" si="781"/>
        <v>ne</v>
      </c>
      <c r="BP3528" s="54" t="str">
        <f t="shared" si="781"/>
        <v>ne</v>
      </c>
      <c r="BQ3528" s="54" t="str">
        <f t="shared" si="782"/>
        <v>ne</v>
      </c>
      <c r="BR3528" s="54" t="str">
        <f t="shared" si="783"/>
        <v>ne</v>
      </c>
      <c r="BS3528" s="54" t="str">
        <f t="shared" si="774"/>
        <v>ne</v>
      </c>
    </row>
    <row r="3529" spans="2:71" x14ac:dyDescent="0.2">
      <c r="B3529" s="54" t="e">
        <f>VLOOKUP(E3529,'VPS1'!$J$10:$J$29,1,FALSE)</f>
        <v>#N/A</v>
      </c>
      <c r="C3529" s="131" t="str">
        <f t="shared" si="775"/>
        <v/>
      </c>
      <c r="D3529" s="132"/>
      <c r="E3529" s="132"/>
      <c r="F3529" s="55"/>
      <c r="G3529" s="132"/>
      <c r="H3529" s="132"/>
      <c r="I3529" s="132"/>
      <c r="J3529" s="132"/>
      <c r="K3529" s="132"/>
      <c r="L3529" s="133"/>
      <c r="M3529" s="134"/>
      <c r="N3529" s="132"/>
      <c r="O3529" s="132"/>
      <c r="P3529" s="134" t="str">
        <f t="shared" si="776"/>
        <v>nepildyti</v>
      </c>
      <c r="Q3529" s="135" t="str">
        <f t="shared" si="776"/>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77"/>
        <v>0</v>
      </c>
      <c r="BI3529" s="54">
        <f t="shared" si="772"/>
        <v>0</v>
      </c>
      <c r="BJ3529" s="54">
        <f t="shared" si="771"/>
        <v>0</v>
      </c>
      <c r="BK3529" s="54">
        <f t="shared" si="773"/>
        <v>0</v>
      </c>
      <c r="BL3529" s="54">
        <f t="shared" si="778"/>
        <v>0</v>
      </c>
      <c r="BM3529" s="54">
        <f t="shared" si="779"/>
        <v>0</v>
      </c>
      <c r="BN3529" s="54" t="str">
        <f t="shared" si="780"/>
        <v>ne</v>
      </c>
      <c r="BO3529" s="54" t="str">
        <f t="shared" si="781"/>
        <v>ne</v>
      </c>
      <c r="BP3529" s="54" t="str">
        <f t="shared" si="781"/>
        <v>ne</v>
      </c>
      <c r="BQ3529" s="54" t="str">
        <f t="shared" si="782"/>
        <v>ne</v>
      </c>
      <c r="BR3529" s="54" t="str">
        <f t="shared" si="783"/>
        <v>ne</v>
      </c>
      <c r="BS3529" s="54" t="str">
        <f t="shared" si="774"/>
        <v>ne</v>
      </c>
    </row>
    <row r="3530" spans="2:71" x14ac:dyDescent="0.2">
      <c r="B3530" s="54" t="e">
        <f>VLOOKUP(E3530,'VPS1'!$J$10:$J$29,1,FALSE)</f>
        <v>#N/A</v>
      </c>
      <c r="C3530" s="131" t="str">
        <f t="shared" si="775"/>
        <v/>
      </c>
      <c r="D3530" s="132"/>
      <c r="E3530" s="132"/>
      <c r="F3530" s="55"/>
      <c r="G3530" s="132"/>
      <c r="H3530" s="132"/>
      <c r="I3530" s="132"/>
      <c r="J3530" s="132"/>
      <c r="K3530" s="132"/>
      <c r="L3530" s="133"/>
      <c r="M3530" s="134"/>
      <c r="N3530" s="132"/>
      <c r="O3530" s="132"/>
      <c r="P3530" s="134" t="str">
        <f t="shared" si="776"/>
        <v>nepildyti</v>
      </c>
      <c r="Q3530" s="135" t="str">
        <f t="shared" si="776"/>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77"/>
        <v>0</v>
      </c>
      <c r="BI3530" s="54">
        <f t="shared" si="772"/>
        <v>0</v>
      </c>
      <c r="BJ3530" s="54">
        <f t="shared" si="771"/>
        <v>0</v>
      </c>
      <c r="BK3530" s="54">
        <f t="shared" si="773"/>
        <v>0</v>
      </c>
      <c r="BL3530" s="54">
        <f t="shared" si="778"/>
        <v>0</v>
      </c>
      <c r="BM3530" s="54">
        <f t="shared" si="779"/>
        <v>0</v>
      </c>
      <c r="BN3530" s="54" t="str">
        <f t="shared" si="780"/>
        <v>ne</v>
      </c>
      <c r="BO3530" s="54" t="str">
        <f t="shared" si="781"/>
        <v>ne</v>
      </c>
      <c r="BP3530" s="54" t="str">
        <f t="shared" si="781"/>
        <v>ne</v>
      </c>
      <c r="BQ3530" s="54" t="str">
        <f t="shared" si="782"/>
        <v>ne</v>
      </c>
      <c r="BR3530" s="54" t="str">
        <f t="shared" si="783"/>
        <v>ne</v>
      </c>
      <c r="BS3530" s="54" t="str">
        <f t="shared" si="774"/>
        <v>ne</v>
      </c>
    </row>
    <row r="3531" spans="2:71" x14ac:dyDescent="0.2">
      <c r="B3531" s="54" t="e">
        <f>VLOOKUP(E3531,'VPS1'!$J$10:$J$29,1,FALSE)</f>
        <v>#N/A</v>
      </c>
      <c r="C3531" s="131" t="str">
        <f t="shared" si="775"/>
        <v/>
      </c>
      <c r="D3531" s="132"/>
      <c r="E3531" s="132"/>
      <c r="F3531" s="55"/>
      <c r="G3531" s="132"/>
      <c r="H3531" s="132"/>
      <c r="I3531" s="132"/>
      <c r="J3531" s="132"/>
      <c r="K3531" s="132"/>
      <c r="L3531" s="133"/>
      <c r="M3531" s="134"/>
      <c r="N3531" s="132"/>
      <c r="O3531" s="132"/>
      <c r="P3531" s="134" t="str">
        <f t="shared" si="776"/>
        <v>nepildyti</v>
      </c>
      <c r="Q3531" s="135" t="str">
        <f t="shared" si="776"/>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77"/>
        <v>0</v>
      </c>
      <c r="BI3531" s="54">
        <f t="shared" si="772"/>
        <v>0</v>
      </c>
      <c r="BJ3531" s="54">
        <f t="shared" si="771"/>
        <v>0</v>
      </c>
      <c r="BK3531" s="54">
        <f t="shared" si="773"/>
        <v>0</v>
      </c>
      <c r="BL3531" s="54">
        <f t="shared" si="778"/>
        <v>0</v>
      </c>
      <c r="BM3531" s="54">
        <f t="shared" si="779"/>
        <v>0</v>
      </c>
      <c r="BN3531" s="54" t="str">
        <f t="shared" si="780"/>
        <v>ne</v>
      </c>
      <c r="BO3531" s="54" t="str">
        <f t="shared" si="781"/>
        <v>ne</v>
      </c>
      <c r="BP3531" s="54" t="str">
        <f t="shared" si="781"/>
        <v>ne</v>
      </c>
      <c r="BQ3531" s="54" t="str">
        <f t="shared" si="782"/>
        <v>ne</v>
      </c>
      <c r="BR3531" s="54" t="str">
        <f t="shared" si="783"/>
        <v>ne</v>
      </c>
      <c r="BS3531" s="54" t="str">
        <f t="shared" si="774"/>
        <v>ne</v>
      </c>
    </row>
    <row r="3532" spans="2:71" x14ac:dyDescent="0.2">
      <c r="B3532" s="54" t="e">
        <f>VLOOKUP(E3532,'VPS1'!$J$10:$J$29,1,FALSE)</f>
        <v>#N/A</v>
      </c>
      <c r="C3532" s="131" t="str">
        <f t="shared" si="775"/>
        <v/>
      </c>
      <c r="D3532" s="132"/>
      <c r="E3532" s="132"/>
      <c r="F3532" s="55"/>
      <c r="G3532" s="132"/>
      <c r="H3532" s="132"/>
      <c r="I3532" s="132"/>
      <c r="J3532" s="132"/>
      <c r="K3532" s="132"/>
      <c r="L3532" s="133"/>
      <c r="M3532" s="134"/>
      <c r="N3532" s="132"/>
      <c r="O3532" s="132"/>
      <c r="P3532" s="134" t="str">
        <f t="shared" si="776"/>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si="777"/>
        <v>0</v>
      </c>
      <c r="BI3532" s="54">
        <f t="shared" si="772"/>
        <v>0</v>
      </c>
      <c r="BJ3532" s="54">
        <f t="shared" si="771"/>
        <v>0</v>
      </c>
      <c r="BK3532" s="54">
        <f t="shared" si="773"/>
        <v>0</v>
      </c>
      <c r="BL3532" s="54">
        <f t="shared" si="778"/>
        <v>0</v>
      </c>
      <c r="BM3532" s="54">
        <f t="shared" si="779"/>
        <v>0</v>
      </c>
      <c r="BN3532" s="54" t="str">
        <f t="shared" si="780"/>
        <v>ne</v>
      </c>
      <c r="BO3532" s="54" t="str">
        <f t="shared" si="781"/>
        <v>ne</v>
      </c>
      <c r="BP3532" s="54" t="str">
        <f t="shared" si="781"/>
        <v>ne</v>
      </c>
      <c r="BQ3532" s="54" t="str">
        <f t="shared" si="782"/>
        <v>ne</v>
      </c>
      <c r="BR3532" s="54" t="str">
        <f t="shared" si="783"/>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ref="BG3538:BG3601" si="784">IF($F3538&gt;0,YEAR($F3538),)</f>
        <v>0</v>
      </c>
      <c r="BH3538" s="54">
        <f t="shared" si="777"/>
        <v>0</v>
      </c>
      <c r="BI3538" s="54">
        <f t="shared" si="772"/>
        <v>0</v>
      </c>
      <c r="BJ3538" s="54">
        <f t="shared" ref="BJ3538:BJ3601" si="785">IF($AI3538&gt;0,YEAR($AI3538),)</f>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84"/>
        <v>0</v>
      </c>
      <c r="BH3539" s="54">
        <f t="shared" si="777"/>
        <v>0</v>
      </c>
      <c r="BI3539" s="54">
        <f t="shared" si="772"/>
        <v>0</v>
      </c>
      <c r="BJ3539" s="54">
        <f t="shared" si="785"/>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84"/>
        <v>0</v>
      </c>
      <c r="BH3540" s="54">
        <f t="shared" si="777"/>
        <v>0</v>
      </c>
      <c r="BI3540" s="54">
        <f t="shared" si="772"/>
        <v>0</v>
      </c>
      <c r="BJ3540" s="54">
        <f t="shared" si="785"/>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84"/>
        <v>0</v>
      </c>
      <c r="BH3541" s="54">
        <f t="shared" si="777"/>
        <v>0</v>
      </c>
      <c r="BI3541" s="54">
        <f t="shared" si="772"/>
        <v>0</v>
      </c>
      <c r="BJ3541" s="54">
        <f t="shared" si="785"/>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84"/>
        <v>0</v>
      </c>
      <c r="BH3542" s="54">
        <f t="shared" si="777"/>
        <v>0</v>
      </c>
      <c r="BI3542" s="54">
        <f t="shared" si="772"/>
        <v>0</v>
      </c>
      <c r="BJ3542" s="54">
        <f t="shared" si="785"/>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si="784"/>
        <v>0</v>
      </c>
      <c r="BH3543" s="54">
        <f t="shared" si="777"/>
        <v>0</v>
      </c>
      <c r="BI3543" s="54">
        <f t="shared" si="772"/>
        <v>0</v>
      </c>
      <c r="BJ3543" s="54">
        <f t="shared" si="785"/>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ref="BI3590:BI3653" si="786">IF($AH3590&gt;0,YEAR($AH3590),)</f>
        <v>0</v>
      </c>
      <c r="BJ3590" s="54">
        <f t="shared" si="785"/>
        <v>0</v>
      </c>
      <c r="BK3590" s="54">
        <f t="shared" ref="BK3590:BK3653" si="787">IF($AJ3590&gt;0,YEAR($AJ3590),)</f>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ref="BS3590:BS3653" si="788">IF(BK3590&gt;0,"taip","ne")</f>
        <v>ne</v>
      </c>
    </row>
    <row r="3591" spans="2:71" x14ac:dyDescent="0.2">
      <c r="B3591" s="54" t="e">
        <f>VLOOKUP(E3591,'VPS1'!$J$10:$J$29,1,FALSE)</f>
        <v>#N/A</v>
      </c>
      <c r="C3591" s="131" t="str">
        <f t="shared" ref="C3591:C3654" si="789">LEFT(E3591,4)</f>
        <v/>
      </c>
      <c r="D3591" s="132"/>
      <c r="E3591" s="132"/>
      <c r="F3591" s="55"/>
      <c r="G3591" s="132"/>
      <c r="H3591" s="132"/>
      <c r="I3591" s="132"/>
      <c r="J3591" s="132"/>
      <c r="K3591" s="132"/>
      <c r="L3591" s="133"/>
      <c r="M3591" s="134"/>
      <c r="N3591" s="132"/>
      <c r="O3591" s="132"/>
      <c r="P3591" s="134" t="str">
        <f t="shared" ref="P3591:Q3654" si="790">IF($N3591="fizinis asmuo","užpildykite","nepildyti")</f>
        <v>nepildyti</v>
      </c>
      <c r="Q3591" s="135" t="str">
        <f t="shared" si="790"/>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ref="BH3591:BH3654" si="791">IF($AF3591&gt;0,YEAR($AF3591),)</f>
        <v>0</v>
      </c>
      <c r="BI3591" s="54">
        <f t="shared" si="786"/>
        <v>0</v>
      </c>
      <c r="BJ3591" s="54">
        <f t="shared" si="785"/>
        <v>0</v>
      </c>
      <c r="BK3591" s="54">
        <f t="shared" si="787"/>
        <v>0</v>
      </c>
      <c r="BL3591" s="54">
        <f t="shared" ref="BL3591:BL3654" si="792">IF($AK3591&gt;0,$AK3591,)</f>
        <v>0</v>
      </c>
      <c r="BM3591" s="54">
        <f t="shared" ref="BM3591:BM3654" si="793">IF($AL3591&gt;0,$AL3591,)</f>
        <v>0</v>
      </c>
      <c r="BN3591" s="54" t="str">
        <f t="shared" ref="BN3591:BN3654" si="794">IF(BH3591&gt;0,"taip","ne")</f>
        <v>ne</v>
      </c>
      <c r="BO3591" s="54" t="str">
        <f t="shared" ref="BO3591:BP3654" si="795">IF(BI3591&gt;0,"taip","ne")</f>
        <v>ne</v>
      </c>
      <c r="BP3591" s="54" t="str">
        <f t="shared" si="795"/>
        <v>ne</v>
      </c>
      <c r="BQ3591" s="54" t="str">
        <f t="shared" ref="BQ3591:BQ3654" si="796">IF(BL3591&gt;0,"taip","ne")</f>
        <v>ne</v>
      </c>
      <c r="BR3591" s="54" t="str">
        <f t="shared" ref="BR3591:BR3654" si="797">IF(BM3591&gt;0,"taip","ne")</f>
        <v>ne</v>
      </c>
      <c r="BS3591" s="54" t="str">
        <f t="shared" si="788"/>
        <v>ne</v>
      </c>
    </row>
    <row r="3592" spans="2:71" x14ac:dyDescent="0.2">
      <c r="B3592" s="54" t="e">
        <f>VLOOKUP(E3592,'VPS1'!$J$10:$J$29,1,FALSE)</f>
        <v>#N/A</v>
      </c>
      <c r="C3592" s="131" t="str">
        <f t="shared" si="789"/>
        <v/>
      </c>
      <c r="D3592" s="132"/>
      <c r="E3592" s="132"/>
      <c r="F3592" s="55"/>
      <c r="G3592" s="132"/>
      <c r="H3592" s="132"/>
      <c r="I3592" s="132"/>
      <c r="J3592" s="132"/>
      <c r="K3592" s="132"/>
      <c r="L3592" s="133"/>
      <c r="M3592" s="134"/>
      <c r="N3592" s="132"/>
      <c r="O3592" s="132"/>
      <c r="P3592" s="134" t="str">
        <f t="shared" si="790"/>
        <v>nepildyti</v>
      </c>
      <c r="Q3592" s="135" t="str">
        <f t="shared" si="790"/>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91"/>
        <v>0</v>
      </c>
      <c r="BI3592" s="54">
        <f t="shared" si="786"/>
        <v>0</v>
      </c>
      <c r="BJ3592" s="54">
        <f t="shared" si="785"/>
        <v>0</v>
      </c>
      <c r="BK3592" s="54">
        <f t="shared" si="787"/>
        <v>0</v>
      </c>
      <c r="BL3592" s="54">
        <f t="shared" si="792"/>
        <v>0</v>
      </c>
      <c r="BM3592" s="54">
        <f t="shared" si="793"/>
        <v>0</v>
      </c>
      <c r="BN3592" s="54" t="str">
        <f t="shared" si="794"/>
        <v>ne</v>
      </c>
      <c r="BO3592" s="54" t="str">
        <f t="shared" si="795"/>
        <v>ne</v>
      </c>
      <c r="BP3592" s="54" t="str">
        <f t="shared" si="795"/>
        <v>ne</v>
      </c>
      <c r="BQ3592" s="54" t="str">
        <f t="shared" si="796"/>
        <v>ne</v>
      </c>
      <c r="BR3592" s="54" t="str">
        <f t="shared" si="797"/>
        <v>ne</v>
      </c>
      <c r="BS3592" s="54" t="str">
        <f t="shared" si="788"/>
        <v>ne</v>
      </c>
    </row>
    <row r="3593" spans="2:71" x14ac:dyDescent="0.2">
      <c r="B3593" s="54" t="e">
        <f>VLOOKUP(E3593,'VPS1'!$J$10:$J$29,1,FALSE)</f>
        <v>#N/A</v>
      </c>
      <c r="C3593" s="131" t="str">
        <f t="shared" si="789"/>
        <v/>
      </c>
      <c r="D3593" s="132"/>
      <c r="E3593" s="132"/>
      <c r="F3593" s="55"/>
      <c r="G3593" s="132"/>
      <c r="H3593" s="132"/>
      <c r="I3593" s="132"/>
      <c r="J3593" s="132"/>
      <c r="K3593" s="132"/>
      <c r="L3593" s="133"/>
      <c r="M3593" s="134"/>
      <c r="N3593" s="132"/>
      <c r="O3593" s="132"/>
      <c r="P3593" s="134" t="str">
        <f t="shared" si="790"/>
        <v>nepildyti</v>
      </c>
      <c r="Q3593" s="135" t="str">
        <f t="shared" si="790"/>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91"/>
        <v>0</v>
      </c>
      <c r="BI3593" s="54">
        <f t="shared" si="786"/>
        <v>0</v>
      </c>
      <c r="BJ3593" s="54">
        <f t="shared" si="785"/>
        <v>0</v>
      </c>
      <c r="BK3593" s="54">
        <f t="shared" si="787"/>
        <v>0</v>
      </c>
      <c r="BL3593" s="54">
        <f t="shared" si="792"/>
        <v>0</v>
      </c>
      <c r="BM3593" s="54">
        <f t="shared" si="793"/>
        <v>0</v>
      </c>
      <c r="BN3593" s="54" t="str">
        <f t="shared" si="794"/>
        <v>ne</v>
      </c>
      <c r="BO3593" s="54" t="str">
        <f t="shared" si="795"/>
        <v>ne</v>
      </c>
      <c r="BP3593" s="54" t="str">
        <f t="shared" si="795"/>
        <v>ne</v>
      </c>
      <c r="BQ3593" s="54" t="str">
        <f t="shared" si="796"/>
        <v>ne</v>
      </c>
      <c r="BR3593" s="54" t="str">
        <f t="shared" si="797"/>
        <v>ne</v>
      </c>
      <c r="BS3593" s="54" t="str">
        <f t="shared" si="788"/>
        <v>ne</v>
      </c>
    </row>
    <row r="3594" spans="2:71" x14ac:dyDescent="0.2">
      <c r="B3594" s="54" t="e">
        <f>VLOOKUP(E3594,'VPS1'!$J$10:$J$29,1,FALSE)</f>
        <v>#N/A</v>
      </c>
      <c r="C3594" s="131" t="str">
        <f t="shared" si="789"/>
        <v/>
      </c>
      <c r="D3594" s="132"/>
      <c r="E3594" s="132"/>
      <c r="F3594" s="55"/>
      <c r="G3594" s="132"/>
      <c r="H3594" s="132"/>
      <c r="I3594" s="132"/>
      <c r="J3594" s="132"/>
      <c r="K3594" s="132"/>
      <c r="L3594" s="133"/>
      <c r="M3594" s="134"/>
      <c r="N3594" s="132"/>
      <c r="O3594" s="132"/>
      <c r="P3594" s="134" t="str">
        <f t="shared" si="790"/>
        <v>nepildyti</v>
      </c>
      <c r="Q3594" s="135" t="str">
        <f t="shared" si="790"/>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91"/>
        <v>0</v>
      </c>
      <c r="BI3594" s="54">
        <f t="shared" si="786"/>
        <v>0</v>
      </c>
      <c r="BJ3594" s="54">
        <f t="shared" si="785"/>
        <v>0</v>
      </c>
      <c r="BK3594" s="54">
        <f t="shared" si="787"/>
        <v>0</v>
      </c>
      <c r="BL3594" s="54">
        <f t="shared" si="792"/>
        <v>0</v>
      </c>
      <c r="BM3594" s="54">
        <f t="shared" si="793"/>
        <v>0</v>
      </c>
      <c r="BN3594" s="54" t="str">
        <f t="shared" si="794"/>
        <v>ne</v>
      </c>
      <c r="BO3594" s="54" t="str">
        <f t="shared" si="795"/>
        <v>ne</v>
      </c>
      <c r="BP3594" s="54" t="str">
        <f t="shared" si="795"/>
        <v>ne</v>
      </c>
      <c r="BQ3594" s="54" t="str">
        <f t="shared" si="796"/>
        <v>ne</v>
      </c>
      <c r="BR3594" s="54" t="str">
        <f t="shared" si="797"/>
        <v>ne</v>
      </c>
      <c r="BS3594" s="54" t="str">
        <f t="shared" si="788"/>
        <v>ne</v>
      </c>
    </row>
    <row r="3595" spans="2:71" x14ac:dyDescent="0.2">
      <c r="B3595" s="54" t="e">
        <f>VLOOKUP(E3595,'VPS1'!$J$10:$J$29,1,FALSE)</f>
        <v>#N/A</v>
      </c>
      <c r="C3595" s="131" t="str">
        <f t="shared" si="789"/>
        <v/>
      </c>
      <c r="D3595" s="132"/>
      <c r="E3595" s="132"/>
      <c r="F3595" s="55"/>
      <c r="G3595" s="132"/>
      <c r="H3595" s="132"/>
      <c r="I3595" s="132"/>
      <c r="J3595" s="132"/>
      <c r="K3595" s="132"/>
      <c r="L3595" s="133"/>
      <c r="M3595" s="134"/>
      <c r="N3595" s="132"/>
      <c r="O3595" s="132"/>
      <c r="P3595" s="134" t="str">
        <f t="shared" si="790"/>
        <v>nepildyti</v>
      </c>
      <c r="Q3595" s="135" t="str">
        <f t="shared" si="790"/>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91"/>
        <v>0</v>
      </c>
      <c r="BI3595" s="54">
        <f t="shared" si="786"/>
        <v>0</v>
      </c>
      <c r="BJ3595" s="54">
        <f t="shared" si="785"/>
        <v>0</v>
      </c>
      <c r="BK3595" s="54">
        <f t="shared" si="787"/>
        <v>0</v>
      </c>
      <c r="BL3595" s="54">
        <f t="shared" si="792"/>
        <v>0</v>
      </c>
      <c r="BM3595" s="54">
        <f t="shared" si="793"/>
        <v>0</v>
      </c>
      <c r="BN3595" s="54" t="str">
        <f t="shared" si="794"/>
        <v>ne</v>
      </c>
      <c r="BO3595" s="54" t="str">
        <f t="shared" si="795"/>
        <v>ne</v>
      </c>
      <c r="BP3595" s="54" t="str">
        <f t="shared" si="795"/>
        <v>ne</v>
      </c>
      <c r="BQ3595" s="54" t="str">
        <f t="shared" si="796"/>
        <v>ne</v>
      </c>
      <c r="BR3595" s="54" t="str">
        <f t="shared" si="797"/>
        <v>ne</v>
      </c>
      <c r="BS3595" s="54" t="str">
        <f t="shared" si="788"/>
        <v>ne</v>
      </c>
    </row>
    <row r="3596" spans="2:71" x14ac:dyDescent="0.2">
      <c r="B3596" s="54" t="e">
        <f>VLOOKUP(E3596,'VPS1'!$J$10:$J$29,1,FALSE)</f>
        <v>#N/A</v>
      </c>
      <c r="C3596" s="131" t="str">
        <f t="shared" si="789"/>
        <v/>
      </c>
      <c r="D3596" s="132"/>
      <c r="E3596" s="132"/>
      <c r="F3596" s="55"/>
      <c r="G3596" s="132"/>
      <c r="H3596" s="132"/>
      <c r="I3596" s="132"/>
      <c r="J3596" s="132"/>
      <c r="K3596" s="132"/>
      <c r="L3596" s="133"/>
      <c r="M3596" s="134"/>
      <c r="N3596" s="132"/>
      <c r="O3596" s="132"/>
      <c r="P3596" s="134" t="str">
        <f t="shared" si="790"/>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si="791"/>
        <v>0</v>
      </c>
      <c r="BI3596" s="54">
        <f t="shared" si="786"/>
        <v>0</v>
      </c>
      <c r="BJ3596" s="54">
        <f t="shared" si="785"/>
        <v>0</v>
      </c>
      <c r="BK3596" s="54">
        <f t="shared" si="787"/>
        <v>0</v>
      </c>
      <c r="BL3596" s="54">
        <f t="shared" si="792"/>
        <v>0</v>
      </c>
      <c r="BM3596" s="54">
        <f t="shared" si="793"/>
        <v>0</v>
      </c>
      <c r="BN3596" s="54" t="str">
        <f t="shared" si="794"/>
        <v>ne</v>
      </c>
      <c r="BO3596" s="54" t="str">
        <f t="shared" si="795"/>
        <v>ne</v>
      </c>
      <c r="BP3596" s="54" t="str">
        <f t="shared" si="795"/>
        <v>ne</v>
      </c>
      <c r="BQ3596" s="54" t="str">
        <f t="shared" si="796"/>
        <v>ne</v>
      </c>
      <c r="BR3596" s="54" t="str">
        <f t="shared" si="797"/>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ref="BG3602:BG3665" si="798">IF($F3602&gt;0,YEAR($F3602),)</f>
        <v>0</v>
      </c>
      <c r="BH3602" s="54">
        <f t="shared" si="791"/>
        <v>0</v>
      </c>
      <c r="BI3602" s="54">
        <f t="shared" si="786"/>
        <v>0</v>
      </c>
      <c r="BJ3602" s="54">
        <f t="shared" ref="BJ3602:BJ3665" si="799">IF($AI3602&gt;0,YEAR($AI3602),)</f>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98"/>
        <v>0</v>
      </c>
      <c r="BH3603" s="54">
        <f t="shared" si="791"/>
        <v>0</v>
      </c>
      <c r="BI3603" s="54">
        <f t="shared" si="786"/>
        <v>0</v>
      </c>
      <c r="BJ3603" s="54">
        <f t="shared" si="799"/>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98"/>
        <v>0</v>
      </c>
      <c r="BH3604" s="54">
        <f t="shared" si="791"/>
        <v>0</v>
      </c>
      <c r="BI3604" s="54">
        <f t="shared" si="786"/>
        <v>0</v>
      </c>
      <c r="BJ3604" s="54">
        <f t="shared" si="799"/>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98"/>
        <v>0</v>
      </c>
      <c r="BH3605" s="54">
        <f t="shared" si="791"/>
        <v>0</v>
      </c>
      <c r="BI3605" s="54">
        <f t="shared" si="786"/>
        <v>0</v>
      </c>
      <c r="BJ3605" s="54">
        <f t="shared" si="799"/>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98"/>
        <v>0</v>
      </c>
      <c r="BH3606" s="54">
        <f t="shared" si="791"/>
        <v>0</v>
      </c>
      <c r="BI3606" s="54">
        <f t="shared" si="786"/>
        <v>0</v>
      </c>
      <c r="BJ3606" s="54">
        <f t="shared" si="799"/>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si="798"/>
        <v>0</v>
      </c>
      <c r="BH3607" s="54">
        <f t="shared" si="791"/>
        <v>0</v>
      </c>
      <c r="BI3607" s="54">
        <f t="shared" si="786"/>
        <v>0</v>
      </c>
      <c r="BJ3607" s="54">
        <f t="shared" si="799"/>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ref="BI3654:BI3717" si="800">IF($AH3654&gt;0,YEAR($AH3654),)</f>
        <v>0</v>
      </c>
      <c r="BJ3654" s="54">
        <f t="shared" si="799"/>
        <v>0</v>
      </c>
      <c r="BK3654" s="54">
        <f t="shared" ref="BK3654:BK3717" si="801">IF($AJ3654&gt;0,YEAR($AJ3654),)</f>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ref="BS3654:BS3717" si="802">IF(BK3654&gt;0,"taip","ne")</f>
        <v>ne</v>
      </c>
    </row>
    <row r="3655" spans="2:71" x14ac:dyDescent="0.2">
      <c r="B3655" s="54" t="e">
        <f>VLOOKUP(E3655,'VPS1'!$J$10:$J$29,1,FALSE)</f>
        <v>#N/A</v>
      </c>
      <c r="C3655" s="131" t="str">
        <f t="shared" ref="C3655:C3718" si="803">LEFT(E3655,4)</f>
        <v/>
      </c>
      <c r="D3655" s="132"/>
      <c r="E3655" s="132"/>
      <c r="F3655" s="55"/>
      <c r="G3655" s="132"/>
      <c r="H3655" s="132"/>
      <c r="I3655" s="132"/>
      <c r="J3655" s="132"/>
      <c r="K3655" s="132"/>
      <c r="L3655" s="133"/>
      <c r="M3655" s="134"/>
      <c r="N3655" s="132"/>
      <c r="O3655" s="132"/>
      <c r="P3655" s="134" t="str">
        <f t="shared" ref="P3655:Q3718" si="804">IF($N3655="fizinis asmuo","užpildykite","nepildyti")</f>
        <v>nepildyti</v>
      </c>
      <c r="Q3655" s="135" t="str">
        <f t="shared" si="804"/>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ref="BH3655:BH3718" si="805">IF($AF3655&gt;0,YEAR($AF3655),)</f>
        <v>0</v>
      </c>
      <c r="BI3655" s="54">
        <f t="shared" si="800"/>
        <v>0</v>
      </c>
      <c r="BJ3655" s="54">
        <f t="shared" si="799"/>
        <v>0</v>
      </c>
      <c r="BK3655" s="54">
        <f t="shared" si="801"/>
        <v>0</v>
      </c>
      <c r="BL3655" s="54">
        <f t="shared" ref="BL3655:BL3718" si="806">IF($AK3655&gt;0,$AK3655,)</f>
        <v>0</v>
      </c>
      <c r="BM3655" s="54">
        <f t="shared" ref="BM3655:BM3718" si="807">IF($AL3655&gt;0,$AL3655,)</f>
        <v>0</v>
      </c>
      <c r="BN3655" s="54" t="str">
        <f t="shared" ref="BN3655:BN3718" si="808">IF(BH3655&gt;0,"taip","ne")</f>
        <v>ne</v>
      </c>
      <c r="BO3655" s="54" t="str">
        <f t="shared" ref="BO3655:BP3718" si="809">IF(BI3655&gt;0,"taip","ne")</f>
        <v>ne</v>
      </c>
      <c r="BP3655" s="54" t="str">
        <f t="shared" si="809"/>
        <v>ne</v>
      </c>
      <c r="BQ3655" s="54" t="str">
        <f t="shared" ref="BQ3655:BQ3718" si="810">IF(BL3655&gt;0,"taip","ne")</f>
        <v>ne</v>
      </c>
      <c r="BR3655" s="54" t="str">
        <f t="shared" ref="BR3655:BR3718" si="811">IF(BM3655&gt;0,"taip","ne")</f>
        <v>ne</v>
      </c>
      <c r="BS3655" s="54" t="str">
        <f t="shared" si="802"/>
        <v>ne</v>
      </c>
    </row>
    <row r="3656" spans="2:71" x14ac:dyDescent="0.2">
      <c r="B3656" s="54" t="e">
        <f>VLOOKUP(E3656,'VPS1'!$J$10:$J$29,1,FALSE)</f>
        <v>#N/A</v>
      </c>
      <c r="C3656" s="131" t="str">
        <f t="shared" si="803"/>
        <v/>
      </c>
      <c r="D3656" s="132"/>
      <c r="E3656" s="132"/>
      <c r="F3656" s="55"/>
      <c r="G3656" s="132"/>
      <c r="H3656" s="132"/>
      <c r="I3656" s="132"/>
      <c r="J3656" s="132"/>
      <c r="K3656" s="132"/>
      <c r="L3656" s="133"/>
      <c r="M3656" s="134"/>
      <c r="N3656" s="132"/>
      <c r="O3656" s="132"/>
      <c r="P3656" s="134" t="str">
        <f t="shared" si="804"/>
        <v>nepildyti</v>
      </c>
      <c r="Q3656" s="135" t="str">
        <f t="shared" si="804"/>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805"/>
        <v>0</v>
      </c>
      <c r="BI3656" s="54">
        <f t="shared" si="800"/>
        <v>0</v>
      </c>
      <c r="BJ3656" s="54">
        <f t="shared" si="799"/>
        <v>0</v>
      </c>
      <c r="BK3656" s="54">
        <f t="shared" si="801"/>
        <v>0</v>
      </c>
      <c r="BL3656" s="54">
        <f t="shared" si="806"/>
        <v>0</v>
      </c>
      <c r="BM3656" s="54">
        <f t="shared" si="807"/>
        <v>0</v>
      </c>
      <c r="BN3656" s="54" t="str">
        <f t="shared" si="808"/>
        <v>ne</v>
      </c>
      <c r="BO3656" s="54" t="str">
        <f t="shared" si="809"/>
        <v>ne</v>
      </c>
      <c r="BP3656" s="54" t="str">
        <f t="shared" si="809"/>
        <v>ne</v>
      </c>
      <c r="BQ3656" s="54" t="str">
        <f t="shared" si="810"/>
        <v>ne</v>
      </c>
      <c r="BR3656" s="54" t="str">
        <f t="shared" si="811"/>
        <v>ne</v>
      </c>
      <c r="BS3656" s="54" t="str">
        <f t="shared" si="802"/>
        <v>ne</v>
      </c>
    </row>
    <row r="3657" spans="2:71" x14ac:dyDescent="0.2">
      <c r="B3657" s="54" t="e">
        <f>VLOOKUP(E3657,'VPS1'!$J$10:$J$29,1,FALSE)</f>
        <v>#N/A</v>
      </c>
      <c r="C3657" s="131" t="str">
        <f t="shared" si="803"/>
        <v/>
      </c>
      <c r="D3657" s="132"/>
      <c r="E3657" s="132"/>
      <c r="F3657" s="55"/>
      <c r="G3657" s="132"/>
      <c r="H3657" s="132"/>
      <c r="I3657" s="132"/>
      <c r="J3657" s="132"/>
      <c r="K3657" s="132"/>
      <c r="L3657" s="133"/>
      <c r="M3657" s="134"/>
      <c r="N3657" s="132"/>
      <c r="O3657" s="132"/>
      <c r="P3657" s="134" t="str">
        <f t="shared" si="804"/>
        <v>nepildyti</v>
      </c>
      <c r="Q3657" s="135" t="str">
        <f t="shared" si="804"/>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805"/>
        <v>0</v>
      </c>
      <c r="BI3657" s="54">
        <f t="shared" si="800"/>
        <v>0</v>
      </c>
      <c r="BJ3657" s="54">
        <f t="shared" si="799"/>
        <v>0</v>
      </c>
      <c r="BK3657" s="54">
        <f t="shared" si="801"/>
        <v>0</v>
      </c>
      <c r="BL3657" s="54">
        <f t="shared" si="806"/>
        <v>0</v>
      </c>
      <c r="BM3657" s="54">
        <f t="shared" si="807"/>
        <v>0</v>
      </c>
      <c r="BN3657" s="54" t="str">
        <f t="shared" si="808"/>
        <v>ne</v>
      </c>
      <c r="BO3657" s="54" t="str">
        <f t="shared" si="809"/>
        <v>ne</v>
      </c>
      <c r="BP3657" s="54" t="str">
        <f t="shared" si="809"/>
        <v>ne</v>
      </c>
      <c r="BQ3657" s="54" t="str">
        <f t="shared" si="810"/>
        <v>ne</v>
      </c>
      <c r="BR3657" s="54" t="str">
        <f t="shared" si="811"/>
        <v>ne</v>
      </c>
      <c r="BS3657" s="54" t="str">
        <f t="shared" si="802"/>
        <v>ne</v>
      </c>
    </row>
    <row r="3658" spans="2:71" x14ac:dyDescent="0.2">
      <c r="B3658" s="54" t="e">
        <f>VLOOKUP(E3658,'VPS1'!$J$10:$J$29,1,FALSE)</f>
        <v>#N/A</v>
      </c>
      <c r="C3658" s="131" t="str">
        <f t="shared" si="803"/>
        <v/>
      </c>
      <c r="D3658" s="132"/>
      <c r="E3658" s="132"/>
      <c r="F3658" s="55"/>
      <c r="G3658" s="132"/>
      <c r="H3658" s="132"/>
      <c r="I3658" s="132"/>
      <c r="J3658" s="132"/>
      <c r="K3658" s="132"/>
      <c r="L3658" s="133"/>
      <c r="M3658" s="134"/>
      <c r="N3658" s="132"/>
      <c r="O3658" s="132"/>
      <c r="P3658" s="134" t="str">
        <f t="shared" si="804"/>
        <v>nepildyti</v>
      </c>
      <c r="Q3658" s="135" t="str">
        <f t="shared" si="804"/>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805"/>
        <v>0</v>
      </c>
      <c r="BI3658" s="54">
        <f t="shared" si="800"/>
        <v>0</v>
      </c>
      <c r="BJ3658" s="54">
        <f t="shared" si="799"/>
        <v>0</v>
      </c>
      <c r="BK3658" s="54">
        <f t="shared" si="801"/>
        <v>0</v>
      </c>
      <c r="BL3658" s="54">
        <f t="shared" si="806"/>
        <v>0</v>
      </c>
      <c r="BM3658" s="54">
        <f t="shared" si="807"/>
        <v>0</v>
      </c>
      <c r="BN3658" s="54" t="str">
        <f t="shared" si="808"/>
        <v>ne</v>
      </c>
      <c r="BO3658" s="54" t="str">
        <f t="shared" si="809"/>
        <v>ne</v>
      </c>
      <c r="BP3658" s="54" t="str">
        <f t="shared" si="809"/>
        <v>ne</v>
      </c>
      <c r="BQ3658" s="54" t="str">
        <f t="shared" si="810"/>
        <v>ne</v>
      </c>
      <c r="BR3658" s="54" t="str">
        <f t="shared" si="811"/>
        <v>ne</v>
      </c>
      <c r="BS3658" s="54" t="str">
        <f t="shared" si="802"/>
        <v>ne</v>
      </c>
    </row>
    <row r="3659" spans="2:71" x14ac:dyDescent="0.2">
      <c r="B3659" s="54" t="e">
        <f>VLOOKUP(E3659,'VPS1'!$J$10:$J$29,1,FALSE)</f>
        <v>#N/A</v>
      </c>
      <c r="C3659" s="131" t="str">
        <f t="shared" si="803"/>
        <v/>
      </c>
      <c r="D3659" s="132"/>
      <c r="E3659" s="132"/>
      <c r="F3659" s="55"/>
      <c r="G3659" s="132"/>
      <c r="H3659" s="132"/>
      <c r="I3659" s="132"/>
      <c r="J3659" s="132"/>
      <c r="K3659" s="132"/>
      <c r="L3659" s="133"/>
      <c r="M3659" s="134"/>
      <c r="N3659" s="132"/>
      <c r="O3659" s="132"/>
      <c r="P3659" s="134" t="str">
        <f t="shared" si="804"/>
        <v>nepildyti</v>
      </c>
      <c r="Q3659" s="135" t="str">
        <f t="shared" si="804"/>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805"/>
        <v>0</v>
      </c>
      <c r="BI3659" s="54">
        <f t="shared" si="800"/>
        <v>0</v>
      </c>
      <c r="BJ3659" s="54">
        <f t="shared" si="799"/>
        <v>0</v>
      </c>
      <c r="BK3659" s="54">
        <f t="shared" si="801"/>
        <v>0</v>
      </c>
      <c r="BL3659" s="54">
        <f t="shared" si="806"/>
        <v>0</v>
      </c>
      <c r="BM3659" s="54">
        <f t="shared" si="807"/>
        <v>0</v>
      </c>
      <c r="BN3659" s="54" t="str">
        <f t="shared" si="808"/>
        <v>ne</v>
      </c>
      <c r="BO3659" s="54" t="str">
        <f t="shared" si="809"/>
        <v>ne</v>
      </c>
      <c r="BP3659" s="54" t="str">
        <f t="shared" si="809"/>
        <v>ne</v>
      </c>
      <c r="BQ3659" s="54" t="str">
        <f t="shared" si="810"/>
        <v>ne</v>
      </c>
      <c r="BR3659" s="54" t="str">
        <f t="shared" si="811"/>
        <v>ne</v>
      </c>
      <c r="BS3659" s="54" t="str">
        <f t="shared" si="802"/>
        <v>ne</v>
      </c>
    </row>
    <row r="3660" spans="2:71" x14ac:dyDescent="0.2">
      <c r="B3660" s="54" t="e">
        <f>VLOOKUP(E3660,'VPS1'!$J$10:$J$29,1,FALSE)</f>
        <v>#N/A</v>
      </c>
      <c r="C3660" s="131" t="str">
        <f t="shared" si="803"/>
        <v/>
      </c>
      <c r="D3660" s="132"/>
      <c r="E3660" s="132"/>
      <c r="F3660" s="55"/>
      <c r="G3660" s="132"/>
      <c r="H3660" s="132"/>
      <c r="I3660" s="132"/>
      <c r="J3660" s="132"/>
      <c r="K3660" s="132"/>
      <c r="L3660" s="133"/>
      <c r="M3660" s="134"/>
      <c r="N3660" s="132"/>
      <c r="O3660" s="132"/>
      <c r="P3660" s="134" t="str">
        <f t="shared" si="804"/>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si="805"/>
        <v>0</v>
      </c>
      <c r="BI3660" s="54">
        <f t="shared" si="800"/>
        <v>0</v>
      </c>
      <c r="BJ3660" s="54">
        <f t="shared" si="799"/>
        <v>0</v>
      </c>
      <c r="BK3660" s="54">
        <f t="shared" si="801"/>
        <v>0</v>
      </c>
      <c r="BL3660" s="54">
        <f t="shared" si="806"/>
        <v>0</v>
      </c>
      <c r="BM3660" s="54">
        <f t="shared" si="807"/>
        <v>0</v>
      </c>
      <c r="BN3660" s="54" t="str">
        <f t="shared" si="808"/>
        <v>ne</v>
      </c>
      <c r="BO3660" s="54" t="str">
        <f t="shared" si="809"/>
        <v>ne</v>
      </c>
      <c r="BP3660" s="54" t="str">
        <f t="shared" si="809"/>
        <v>ne</v>
      </c>
      <c r="BQ3660" s="54" t="str">
        <f t="shared" si="810"/>
        <v>ne</v>
      </c>
      <c r="BR3660" s="54" t="str">
        <f t="shared" si="811"/>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ref="BG3666:BG3729" si="812">IF($F3666&gt;0,YEAR($F3666),)</f>
        <v>0</v>
      </c>
      <c r="BH3666" s="54">
        <f t="shared" si="805"/>
        <v>0</v>
      </c>
      <c r="BI3666" s="54">
        <f t="shared" si="800"/>
        <v>0</v>
      </c>
      <c r="BJ3666" s="54">
        <f t="shared" ref="BJ3666:BJ3729" si="813">IF($AI3666&gt;0,YEAR($AI3666),)</f>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812"/>
        <v>0</v>
      </c>
      <c r="BH3667" s="54">
        <f t="shared" si="805"/>
        <v>0</v>
      </c>
      <c r="BI3667" s="54">
        <f t="shared" si="800"/>
        <v>0</v>
      </c>
      <c r="BJ3667" s="54">
        <f t="shared" si="813"/>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812"/>
        <v>0</v>
      </c>
      <c r="BH3668" s="54">
        <f t="shared" si="805"/>
        <v>0</v>
      </c>
      <c r="BI3668" s="54">
        <f t="shared" si="800"/>
        <v>0</v>
      </c>
      <c r="BJ3668" s="54">
        <f t="shared" si="813"/>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812"/>
        <v>0</v>
      </c>
      <c r="BH3669" s="54">
        <f t="shared" si="805"/>
        <v>0</v>
      </c>
      <c r="BI3669" s="54">
        <f t="shared" si="800"/>
        <v>0</v>
      </c>
      <c r="BJ3669" s="54">
        <f t="shared" si="813"/>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812"/>
        <v>0</v>
      </c>
      <c r="BH3670" s="54">
        <f t="shared" si="805"/>
        <v>0</v>
      </c>
      <c r="BI3670" s="54">
        <f t="shared" si="800"/>
        <v>0</v>
      </c>
      <c r="BJ3670" s="54">
        <f t="shared" si="813"/>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si="812"/>
        <v>0</v>
      </c>
      <c r="BH3671" s="54">
        <f t="shared" si="805"/>
        <v>0</v>
      </c>
      <c r="BI3671" s="54">
        <f t="shared" si="800"/>
        <v>0</v>
      </c>
      <c r="BJ3671" s="54">
        <f t="shared" si="813"/>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ref="BI3718:BI3781" si="814">IF($AH3718&gt;0,YEAR($AH3718),)</f>
        <v>0</v>
      </c>
      <c r="BJ3718" s="54">
        <f t="shared" si="813"/>
        <v>0</v>
      </c>
      <c r="BK3718" s="54">
        <f t="shared" ref="BK3718:BK3781" si="815">IF($AJ3718&gt;0,YEAR($AJ3718),)</f>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ref="BS3718:BS3781" si="816">IF(BK3718&gt;0,"taip","ne")</f>
        <v>ne</v>
      </c>
    </row>
    <row r="3719" spans="2:71" x14ac:dyDescent="0.2">
      <c r="B3719" s="54" t="e">
        <f>VLOOKUP(E3719,'VPS1'!$J$10:$J$29,1,FALSE)</f>
        <v>#N/A</v>
      </c>
      <c r="C3719" s="131" t="str">
        <f t="shared" ref="C3719:C3782" si="817">LEFT(E3719,4)</f>
        <v/>
      </c>
      <c r="D3719" s="132"/>
      <c r="E3719" s="132"/>
      <c r="F3719" s="55"/>
      <c r="G3719" s="132"/>
      <c r="H3719" s="132"/>
      <c r="I3719" s="132"/>
      <c r="J3719" s="132"/>
      <c r="K3719" s="132"/>
      <c r="L3719" s="133"/>
      <c r="M3719" s="134"/>
      <c r="N3719" s="132"/>
      <c r="O3719" s="132"/>
      <c r="P3719" s="134" t="str">
        <f t="shared" ref="P3719:Q3782" si="818">IF($N3719="fizinis asmuo","užpildykite","nepildyti")</f>
        <v>nepildyti</v>
      </c>
      <c r="Q3719" s="135" t="str">
        <f t="shared" si="818"/>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ref="BH3719:BH3782" si="819">IF($AF3719&gt;0,YEAR($AF3719),)</f>
        <v>0</v>
      </c>
      <c r="BI3719" s="54">
        <f t="shared" si="814"/>
        <v>0</v>
      </c>
      <c r="BJ3719" s="54">
        <f t="shared" si="813"/>
        <v>0</v>
      </c>
      <c r="BK3719" s="54">
        <f t="shared" si="815"/>
        <v>0</v>
      </c>
      <c r="BL3719" s="54">
        <f t="shared" ref="BL3719:BL3782" si="820">IF($AK3719&gt;0,$AK3719,)</f>
        <v>0</v>
      </c>
      <c r="BM3719" s="54">
        <f t="shared" ref="BM3719:BM3782" si="821">IF($AL3719&gt;0,$AL3719,)</f>
        <v>0</v>
      </c>
      <c r="BN3719" s="54" t="str">
        <f t="shared" ref="BN3719:BN3782" si="822">IF(BH3719&gt;0,"taip","ne")</f>
        <v>ne</v>
      </c>
      <c r="BO3719" s="54" t="str">
        <f t="shared" ref="BO3719:BP3782" si="823">IF(BI3719&gt;0,"taip","ne")</f>
        <v>ne</v>
      </c>
      <c r="BP3719" s="54" t="str">
        <f t="shared" si="823"/>
        <v>ne</v>
      </c>
      <c r="BQ3719" s="54" t="str">
        <f t="shared" ref="BQ3719:BQ3782" si="824">IF(BL3719&gt;0,"taip","ne")</f>
        <v>ne</v>
      </c>
      <c r="BR3719" s="54" t="str">
        <f t="shared" ref="BR3719:BR3782" si="825">IF(BM3719&gt;0,"taip","ne")</f>
        <v>ne</v>
      </c>
      <c r="BS3719" s="54" t="str">
        <f t="shared" si="816"/>
        <v>ne</v>
      </c>
    </row>
    <row r="3720" spans="2:71" x14ac:dyDescent="0.2">
      <c r="B3720" s="54" t="e">
        <f>VLOOKUP(E3720,'VPS1'!$J$10:$J$29,1,FALSE)</f>
        <v>#N/A</v>
      </c>
      <c r="C3720" s="131" t="str">
        <f t="shared" si="817"/>
        <v/>
      </c>
      <c r="D3720" s="132"/>
      <c r="E3720" s="132"/>
      <c r="F3720" s="55"/>
      <c r="G3720" s="132"/>
      <c r="H3720" s="132"/>
      <c r="I3720" s="132"/>
      <c r="J3720" s="132"/>
      <c r="K3720" s="132"/>
      <c r="L3720" s="133"/>
      <c r="M3720" s="134"/>
      <c r="N3720" s="132"/>
      <c r="O3720" s="132"/>
      <c r="P3720" s="134" t="str">
        <f t="shared" si="818"/>
        <v>nepildyti</v>
      </c>
      <c r="Q3720" s="135" t="str">
        <f t="shared" si="818"/>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19"/>
        <v>0</v>
      </c>
      <c r="BI3720" s="54">
        <f t="shared" si="814"/>
        <v>0</v>
      </c>
      <c r="BJ3720" s="54">
        <f t="shared" si="813"/>
        <v>0</v>
      </c>
      <c r="BK3720" s="54">
        <f t="shared" si="815"/>
        <v>0</v>
      </c>
      <c r="BL3720" s="54">
        <f t="shared" si="820"/>
        <v>0</v>
      </c>
      <c r="BM3720" s="54">
        <f t="shared" si="821"/>
        <v>0</v>
      </c>
      <c r="BN3720" s="54" t="str">
        <f t="shared" si="822"/>
        <v>ne</v>
      </c>
      <c r="BO3720" s="54" t="str">
        <f t="shared" si="823"/>
        <v>ne</v>
      </c>
      <c r="BP3720" s="54" t="str">
        <f t="shared" si="823"/>
        <v>ne</v>
      </c>
      <c r="BQ3720" s="54" t="str">
        <f t="shared" si="824"/>
        <v>ne</v>
      </c>
      <c r="BR3720" s="54" t="str">
        <f t="shared" si="825"/>
        <v>ne</v>
      </c>
      <c r="BS3720" s="54" t="str">
        <f t="shared" si="816"/>
        <v>ne</v>
      </c>
    </row>
    <row r="3721" spans="2:71" x14ac:dyDescent="0.2">
      <c r="B3721" s="54" t="e">
        <f>VLOOKUP(E3721,'VPS1'!$J$10:$J$29,1,FALSE)</f>
        <v>#N/A</v>
      </c>
      <c r="C3721" s="131" t="str">
        <f t="shared" si="817"/>
        <v/>
      </c>
      <c r="D3721" s="132"/>
      <c r="E3721" s="132"/>
      <c r="F3721" s="55"/>
      <c r="G3721" s="132"/>
      <c r="H3721" s="132"/>
      <c r="I3721" s="132"/>
      <c r="J3721" s="132"/>
      <c r="K3721" s="132"/>
      <c r="L3721" s="133"/>
      <c r="M3721" s="134"/>
      <c r="N3721" s="132"/>
      <c r="O3721" s="132"/>
      <c r="P3721" s="134" t="str">
        <f t="shared" si="818"/>
        <v>nepildyti</v>
      </c>
      <c r="Q3721" s="135" t="str">
        <f t="shared" si="818"/>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19"/>
        <v>0</v>
      </c>
      <c r="BI3721" s="54">
        <f t="shared" si="814"/>
        <v>0</v>
      </c>
      <c r="BJ3721" s="54">
        <f t="shared" si="813"/>
        <v>0</v>
      </c>
      <c r="BK3721" s="54">
        <f t="shared" si="815"/>
        <v>0</v>
      </c>
      <c r="BL3721" s="54">
        <f t="shared" si="820"/>
        <v>0</v>
      </c>
      <c r="BM3721" s="54">
        <f t="shared" si="821"/>
        <v>0</v>
      </c>
      <c r="BN3721" s="54" t="str">
        <f t="shared" si="822"/>
        <v>ne</v>
      </c>
      <c r="BO3721" s="54" t="str">
        <f t="shared" si="823"/>
        <v>ne</v>
      </c>
      <c r="BP3721" s="54" t="str">
        <f t="shared" si="823"/>
        <v>ne</v>
      </c>
      <c r="BQ3721" s="54" t="str">
        <f t="shared" si="824"/>
        <v>ne</v>
      </c>
      <c r="BR3721" s="54" t="str">
        <f t="shared" si="825"/>
        <v>ne</v>
      </c>
      <c r="BS3721" s="54" t="str">
        <f t="shared" si="816"/>
        <v>ne</v>
      </c>
    </row>
    <row r="3722" spans="2:71" x14ac:dyDescent="0.2">
      <c r="B3722" s="54" t="e">
        <f>VLOOKUP(E3722,'VPS1'!$J$10:$J$29,1,FALSE)</f>
        <v>#N/A</v>
      </c>
      <c r="C3722" s="131" t="str">
        <f t="shared" si="817"/>
        <v/>
      </c>
      <c r="D3722" s="132"/>
      <c r="E3722" s="132"/>
      <c r="F3722" s="55"/>
      <c r="G3722" s="132"/>
      <c r="H3722" s="132"/>
      <c r="I3722" s="132"/>
      <c r="J3722" s="132"/>
      <c r="K3722" s="132"/>
      <c r="L3722" s="133"/>
      <c r="M3722" s="134"/>
      <c r="N3722" s="132"/>
      <c r="O3722" s="132"/>
      <c r="P3722" s="134" t="str">
        <f t="shared" si="818"/>
        <v>nepildyti</v>
      </c>
      <c r="Q3722" s="135" t="str">
        <f t="shared" si="818"/>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19"/>
        <v>0</v>
      </c>
      <c r="BI3722" s="54">
        <f t="shared" si="814"/>
        <v>0</v>
      </c>
      <c r="BJ3722" s="54">
        <f t="shared" si="813"/>
        <v>0</v>
      </c>
      <c r="BK3722" s="54">
        <f t="shared" si="815"/>
        <v>0</v>
      </c>
      <c r="BL3722" s="54">
        <f t="shared" si="820"/>
        <v>0</v>
      </c>
      <c r="BM3722" s="54">
        <f t="shared" si="821"/>
        <v>0</v>
      </c>
      <c r="BN3722" s="54" t="str">
        <f t="shared" si="822"/>
        <v>ne</v>
      </c>
      <c r="BO3722" s="54" t="str">
        <f t="shared" si="823"/>
        <v>ne</v>
      </c>
      <c r="BP3722" s="54" t="str">
        <f t="shared" si="823"/>
        <v>ne</v>
      </c>
      <c r="BQ3722" s="54" t="str">
        <f t="shared" si="824"/>
        <v>ne</v>
      </c>
      <c r="BR3722" s="54" t="str">
        <f t="shared" si="825"/>
        <v>ne</v>
      </c>
      <c r="BS3722" s="54" t="str">
        <f t="shared" si="816"/>
        <v>ne</v>
      </c>
    </row>
    <row r="3723" spans="2:71" x14ac:dyDescent="0.2">
      <c r="B3723" s="54" t="e">
        <f>VLOOKUP(E3723,'VPS1'!$J$10:$J$29,1,FALSE)</f>
        <v>#N/A</v>
      </c>
      <c r="C3723" s="131" t="str">
        <f t="shared" si="817"/>
        <v/>
      </c>
      <c r="D3723" s="132"/>
      <c r="E3723" s="132"/>
      <c r="F3723" s="55"/>
      <c r="G3723" s="132"/>
      <c r="H3723" s="132"/>
      <c r="I3723" s="132"/>
      <c r="J3723" s="132"/>
      <c r="K3723" s="132"/>
      <c r="L3723" s="133"/>
      <c r="M3723" s="134"/>
      <c r="N3723" s="132"/>
      <c r="O3723" s="132"/>
      <c r="P3723" s="134" t="str">
        <f t="shared" si="818"/>
        <v>nepildyti</v>
      </c>
      <c r="Q3723" s="135" t="str">
        <f t="shared" si="818"/>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19"/>
        <v>0</v>
      </c>
      <c r="BI3723" s="54">
        <f t="shared" si="814"/>
        <v>0</v>
      </c>
      <c r="BJ3723" s="54">
        <f t="shared" si="813"/>
        <v>0</v>
      </c>
      <c r="BK3723" s="54">
        <f t="shared" si="815"/>
        <v>0</v>
      </c>
      <c r="BL3723" s="54">
        <f t="shared" si="820"/>
        <v>0</v>
      </c>
      <c r="BM3723" s="54">
        <f t="shared" si="821"/>
        <v>0</v>
      </c>
      <c r="BN3723" s="54" t="str">
        <f t="shared" si="822"/>
        <v>ne</v>
      </c>
      <c r="BO3723" s="54" t="str">
        <f t="shared" si="823"/>
        <v>ne</v>
      </c>
      <c r="BP3723" s="54" t="str">
        <f t="shared" si="823"/>
        <v>ne</v>
      </c>
      <c r="BQ3723" s="54" t="str">
        <f t="shared" si="824"/>
        <v>ne</v>
      </c>
      <c r="BR3723" s="54" t="str">
        <f t="shared" si="825"/>
        <v>ne</v>
      </c>
      <c r="BS3723" s="54" t="str">
        <f t="shared" si="816"/>
        <v>ne</v>
      </c>
    </row>
    <row r="3724" spans="2:71" x14ac:dyDescent="0.2">
      <c r="B3724" s="54" t="e">
        <f>VLOOKUP(E3724,'VPS1'!$J$10:$J$29,1,FALSE)</f>
        <v>#N/A</v>
      </c>
      <c r="C3724" s="131" t="str">
        <f t="shared" si="817"/>
        <v/>
      </c>
      <c r="D3724" s="132"/>
      <c r="E3724" s="132"/>
      <c r="F3724" s="55"/>
      <c r="G3724" s="132"/>
      <c r="H3724" s="132"/>
      <c r="I3724" s="132"/>
      <c r="J3724" s="132"/>
      <c r="K3724" s="132"/>
      <c r="L3724" s="133"/>
      <c r="M3724" s="134"/>
      <c r="N3724" s="132"/>
      <c r="O3724" s="132"/>
      <c r="P3724" s="134" t="str">
        <f t="shared" si="818"/>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si="819"/>
        <v>0</v>
      </c>
      <c r="BI3724" s="54">
        <f t="shared" si="814"/>
        <v>0</v>
      </c>
      <c r="BJ3724" s="54">
        <f t="shared" si="813"/>
        <v>0</v>
      </c>
      <c r="BK3724" s="54">
        <f t="shared" si="815"/>
        <v>0</v>
      </c>
      <c r="BL3724" s="54">
        <f t="shared" si="820"/>
        <v>0</v>
      </c>
      <c r="BM3724" s="54">
        <f t="shared" si="821"/>
        <v>0</v>
      </c>
      <c r="BN3724" s="54" t="str">
        <f t="shared" si="822"/>
        <v>ne</v>
      </c>
      <c r="BO3724" s="54" t="str">
        <f t="shared" si="823"/>
        <v>ne</v>
      </c>
      <c r="BP3724" s="54" t="str">
        <f t="shared" si="823"/>
        <v>ne</v>
      </c>
      <c r="BQ3724" s="54" t="str">
        <f t="shared" si="824"/>
        <v>ne</v>
      </c>
      <c r="BR3724" s="54" t="str">
        <f t="shared" si="825"/>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ref="BG3730:BG3793" si="826">IF($F3730&gt;0,YEAR($F3730),)</f>
        <v>0</v>
      </c>
      <c r="BH3730" s="54">
        <f t="shared" si="819"/>
        <v>0</v>
      </c>
      <c r="BI3730" s="54">
        <f t="shared" si="814"/>
        <v>0</v>
      </c>
      <c r="BJ3730" s="54">
        <f t="shared" ref="BJ3730:BJ3793" si="827">IF($AI3730&gt;0,YEAR($AI3730),)</f>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26"/>
        <v>0</v>
      </c>
      <c r="BH3731" s="54">
        <f t="shared" si="819"/>
        <v>0</v>
      </c>
      <c r="BI3731" s="54">
        <f t="shared" si="814"/>
        <v>0</v>
      </c>
      <c r="BJ3731" s="54">
        <f t="shared" si="827"/>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26"/>
        <v>0</v>
      </c>
      <c r="BH3732" s="54">
        <f t="shared" si="819"/>
        <v>0</v>
      </c>
      <c r="BI3732" s="54">
        <f t="shared" si="814"/>
        <v>0</v>
      </c>
      <c r="BJ3732" s="54">
        <f t="shared" si="827"/>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26"/>
        <v>0</v>
      </c>
      <c r="BH3733" s="54">
        <f t="shared" si="819"/>
        <v>0</v>
      </c>
      <c r="BI3733" s="54">
        <f t="shared" si="814"/>
        <v>0</v>
      </c>
      <c r="BJ3733" s="54">
        <f t="shared" si="827"/>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26"/>
        <v>0</v>
      </c>
      <c r="BH3734" s="54">
        <f t="shared" si="819"/>
        <v>0</v>
      </c>
      <c r="BI3734" s="54">
        <f t="shared" si="814"/>
        <v>0</v>
      </c>
      <c r="BJ3734" s="54">
        <f t="shared" si="827"/>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si="826"/>
        <v>0</v>
      </c>
      <c r="BH3735" s="54">
        <f t="shared" si="819"/>
        <v>0</v>
      </c>
      <c r="BI3735" s="54">
        <f t="shared" si="814"/>
        <v>0</v>
      </c>
      <c r="BJ3735" s="54">
        <f t="shared" si="827"/>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ref="BI3782:BI3845" si="828">IF($AH3782&gt;0,YEAR($AH3782),)</f>
        <v>0</v>
      </c>
      <c r="BJ3782" s="54">
        <f t="shared" si="827"/>
        <v>0</v>
      </c>
      <c r="BK3782" s="54">
        <f t="shared" ref="BK3782:BK3845" si="829">IF($AJ3782&gt;0,YEAR($AJ3782),)</f>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ref="BS3782:BS3845" si="830">IF(BK3782&gt;0,"taip","ne")</f>
        <v>ne</v>
      </c>
    </row>
    <row r="3783" spans="2:71" x14ac:dyDescent="0.2">
      <c r="B3783" s="54" t="e">
        <f>VLOOKUP(E3783,'VPS1'!$J$10:$J$29,1,FALSE)</f>
        <v>#N/A</v>
      </c>
      <c r="C3783" s="131" t="str">
        <f t="shared" ref="C3783:C3846" si="831">LEFT(E3783,4)</f>
        <v/>
      </c>
      <c r="D3783" s="132"/>
      <c r="E3783" s="132"/>
      <c r="F3783" s="55"/>
      <c r="G3783" s="132"/>
      <c r="H3783" s="132"/>
      <c r="I3783" s="132"/>
      <c r="J3783" s="132"/>
      <c r="K3783" s="132"/>
      <c r="L3783" s="133"/>
      <c r="M3783" s="134"/>
      <c r="N3783" s="132"/>
      <c r="O3783" s="132"/>
      <c r="P3783" s="134" t="str">
        <f t="shared" ref="P3783:Q3846" si="832">IF($N3783="fizinis asmuo","užpildykite","nepildyti")</f>
        <v>nepildyti</v>
      </c>
      <c r="Q3783" s="135" t="str">
        <f t="shared" si="832"/>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ref="BH3783:BH3846" si="833">IF($AF3783&gt;0,YEAR($AF3783),)</f>
        <v>0</v>
      </c>
      <c r="BI3783" s="54">
        <f t="shared" si="828"/>
        <v>0</v>
      </c>
      <c r="BJ3783" s="54">
        <f t="shared" si="827"/>
        <v>0</v>
      </c>
      <c r="BK3783" s="54">
        <f t="shared" si="829"/>
        <v>0</v>
      </c>
      <c r="BL3783" s="54">
        <f t="shared" ref="BL3783:BL3846" si="834">IF($AK3783&gt;0,$AK3783,)</f>
        <v>0</v>
      </c>
      <c r="BM3783" s="54">
        <f t="shared" ref="BM3783:BM3846" si="835">IF($AL3783&gt;0,$AL3783,)</f>
        <v>0</v>
      </c>
      <c r="BN3783" s="54" t="str">
        <f t="shared" ref="BN3783:BN3846" si="836">IF(BH3783&gt;0,"taip","ne")</f>
        <v>ne</v>
      </c>
      <c r="BO3783" s="54" t="str">
        <f t="shared" ref="BO3783:BP3846" si="837">IF(BI3783&gt;0,"taip","ne")</f>
        <v>ne</v>
      </c>
      <c r="BP3783" s="54" t="str">
        <f t="shared" si="837"/>
        <v>ne</v>
      </c>
      <c r="BQ3783" s="54" t="str">
        <f t="shared" ref="BQ3783:BQ3846" si="838">IF(BL3783&gt;0,"taip","ne")</f>
        <v>ne</v>
      </c>
      <c r="BR3783" s="54" t="str">
        <f t="shared" ref="BR3783:BR3846" si="839">IF(BM3783&gt;0,"taip","ne")</f>
        <v>ne</v>
      </c>
      <c r="BS3783" s="54" t="str">
        <f t="shared" si="830"/>
        <v>ne</v>
      </c>
    </row>
    <row r="3784" spans="2:71" x14ac:dyDescent="0.2">
      <c r="B3784" s="54" t="e">
        <f>VLOOKUP(E3784,'VPS1'!$J$10:$J$29,1,FALSE)</f>
        <v>#N/A</v>
      </c>
      <c r="C3784" s="131" t="str">
        <f t="shared" si="831"/>
        <v/>
      </c>
      <c r="D3784" s="132"/>
      <c r="E3784" s="132"/>
      <c r="F3784" s="55"/>
      <c r="G3784" s="132"/>
      <c r="H3784" s="132"/>
      <c r="I3784" s="132"/>
      <c r="J3784" s="132"/>
      <c r="K3784" s="132"/>
      <c r="L3784" s="133"/>
      <c r="M3784" s="134"/>
      <c r="N3784" s="132"/>
      <c r="O3784" s="132"/>
      <c r="P3784" s="134" t="str">
        <f t="shared" si="832"/>
        <v>nepildyti</v>
      </c>
      <c r="Q3784" s="135" t="str">
        <f t="shared" si="832"/>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33"/>
        <v>0</v>
      </c>
      <c r="BI3784" s="54">
        <f t="shared" si="828"/>
        <v>0</v>
      </c>
      <c r="BJ3784" s="54">
        <f t="shared" si="827"/>
        <v>0</v>
      </c>
      <c r="BK3784" s="54">
        <f t="shared" si="829"/>
        <v>0</v>
      </c>
      <c r="BL3784" s="54">
        <f t="shared" si="834"/>
        <v>0</v>
      </c>
      <c r="BM3784" s="54">
        <f t="shared" si="835"/>
        <v>0</v>
      </c>
      <c r="BN3784" s="54" t="str">
        <f t="shared" si="836"/>
        <v>ne</v>
      </c>
      <c r="BO3784" s="54" t="str">
        <f t="shared" si="837"/>
        <v>ne</v>
      </c>
      <c r="BP3784" s="54" t="str">
        <f t="shared" si="837"/>
        <v>ne</v>
      </c>
      <c r="BQ3784" s="54" t="str">
        <f t="shared" si="838"/>
        <v>ne</v>
      </c>
      <c r="BR3784" s="54" t="str">
        <f t="shared" si="839"/>
        <v>ne</v>
      </c>
      <c r="BS3784" s="54" t="str">
        <f t="shared" si="830"/>
        <v>ne</v>
      </c>
    </row>
    <row r="3785" spans="2:71" x14ac:dyDescent="0.2">
      <c r="B3785" s="54" t="e">
        <f>VLOOKUP(E3785,'VPS1'!$J$10:$J$29,1,FALSE)</f>
        <v>#N/A</v>
      </c>
      <c r="C3785" s="131" t="str">
        <f t="shared" si="831"/>
        <v/>
      </c>
      <c r="D3785" s="132"/>
      <c r="E3785" s="132"/>
      <c r="F3785" s="55"/>
      <c r="G3785" s="132"/>
      <c r="H3785" s="132"/>
      <c r="I3785" s="132"/>
      <c r="J3785" s="132"/>
      <c r="K3785" s="132"/>
      <c r="L3785" s="133"/>
      <c r="M3785" s="134"/>
      <c r="N3785" s="132"/>
      <c r="O3785" s="132"/>
      <c r="P3785" s="134" t="str">
        <f t="shared" si="832"/>
        <v>nepildyti</v>
      </c>
      <c r="Q3785" s="135" t="str">
        <f t="shared" si="832"/>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33"/>
        <v>0</v>
      </c>
      <c r="BI3785" s="54">
        <f t="shared" si="828"/>
        <v>0</v>
      </c>
      <c r="BJ3785" s="54">
        <f t="shared" si="827"/>
        <v>0</v>
      </c>
      <c r="BK3785" s="54">
        <f t="shared" si="829"/>
        <v>0</v>
      </c>
      <c r="BL3785" s="54">
        <f t="shared" si="834"/>
        <v>0</v>
      </c>
      <c r="BM3785" s="54">
        <f t="shared" si="835"/>
        <v>0</v>
      </c>
      <c r="BN3785" s="54" t="str">
        <f t="shared" si="836"/>
        <v>ne</v>
      </c>
      <c r="BO3785" s="54" t="str">
        <f t="shared" si="837"/>
        <v>ne</v>
      </c>
      <c r="BP3785" s="54" t="str">
        <f t="shared" si="837"/>
        <v>ne</v>
      </c>
      <c r="BQ3785" s="54" t="str">
        <f t="shared" si="838"/>
        <v>ne</v>
      </c>
      <c r="BR3785" s="54" t="str">
        <f t="shared" si="839"/>
        <v>ne</v>
      </c>
      <c r="BS3785" s="54" t="str">
        <f t="shared" si="830"/>
        <v>ne</v>
      </c>
    </row>
    <row r="3786" spans="2:71" x14ac:dyDescent="0.2">
      <c r="B3786" s="54" t="e">
        <f>VLOOKUP(E3786,'VPS1'!$J$10:$J$29,1,FALSE)</f>
        <v>#N/A</v>
      </c>
      <c r="C3786" s="131" t="str">
        <f t="shared" si="831"/>
        <v/>
      </c>
      <c r="D3786" s="132"/>
      <c r="E3786" s="132"/>
      <c r="F3786" s="55"/>
      <c r="G3786" s="132"/>
      <c r="H3786" s="132"/>
      <c r="I3786" s="132"/>
      <c r="J3786" s="132"/>
      <c r="K3786" s="132"/>
      <c r="L3786" s="133"/>
      <c r="M3786" s="134"/>
      <c r="N3786" s="132"/>
      <c r="O3786" s="132"/>
      <c r="P3786" s="134" t="str">
        <f t="shared" si="832"/>
        <v>nepildyti</v>
      </c>
      <c r="Q3786" s="135" t="str">
        <f t="shared" si="832"/>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33"/>
        <v>0</v>
      </c>
      <c r="BI3786" s="54">
        <f t="shared" si="828"/>
        <v>0</v>
      </c>
      <c r="BJ3786" s="54">
        <f t="shared" si="827"/>
        <v>0</v>
      </c>
      <c r="BK3786" s="54">
        <f t="shared" si="829"/>
        <v>0</v>
      </c>
      <c r="BL3786" s="54">
        <f t="shared" si="834"/>
        <v>0</v>
      </c>
      <c r="BM3786" s="54">
        <f t="shared" si="835"/>
        <v>0</v>
      </c>
      <c r="BN3786" s="54" t="str">
        <f t="shared" si="836"/>
        <v>ne</v>
      </c>
      <c r="BO3786" s="54" t="str">
        <f t="shared" si="837"/>
        <v>ne</v>
      </c>
      <c r="BP3786" s="54" t="str">
        <f t="shared" si="837"/>
        <v>ne</v>
      </c>
      <c r="BQ3786" s="54" t="str">
        <f t="shared" si="838"/>
        <v>ne</v>
      </c>
      <c r="BR3786" s="54" t="str">
        <f t="shared" si="839"/>
        <v>ne</v>
      </c>
      <c r="BS3786" s="54" t="str">
        <f t="shared" si="830"/>
        <v>ne</v>
      </c>
    </row>
    <row r="3787" spans="2:71" x14ac:dyDescent="0.2">
      <c r="B3787" s="54" t="e">
        <f>VLOOKUP(E3787,'VPS1'!$J$10:$J$29,1,FALSE)</f>
        <v>#N/A</v>
      </c>
      <c r="C3787" s="131" t="str">
        <f t="shared" si="831"/>
        <v/>
      </c>
      <c r="D3787" s="132"/>
      <c r="E3787" s="132"/>
      <c r="F3787" s="55"/>
      <c r="G3787" s="132"/>
      <c r="H3787" s="132"/>
      <c r="I3787" s="132"/>
      <c r="J3787" s="132"/>
      <c r="K3787" s="132"/>
      <c r="L3787" s="133"/>
      <c r="M3787" s="134"/>
      <c r="N3787" s="132"/>
      <c r="O3787" s="132"/>
      <c r="P3787" s="134" t="str">
        <f t="shared" si="832"/>
        <v>nepildyti</v>
      </c>
      <c r="Q3787" s="135" t="str">
        <f t="shared" si="832"/>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33"/>
        <v>0</v>
      </c>
      <c r="BI3787" s="54">
        <f t="shared" si="828"/>
        <v>0</v>
      </c>
      <c r="BJ3787" s="54">
        <f t="shared" si="827"/>
        <v>0</v>
      </c>
      <c r="BK3787" s="54">
        <f t="shared" si="829"/>
        <v>0</v>
      </c>
      <c r="BL3787" s="54">
        <f t="shared" si="834"/>
        <v>0</v>
      </c>
      <c r="BM3787" s="54">
        <f t="shared" si="835"/>
        <v>0</v>
      </c>
      <c r="BN3787" s="54" t="str">
        <f t="shared" si="836"/>
        <v>ne</v>
      </c>
      <c r="BO3787" s="54" t="str">
        <f t="shared" si="837"/>
        <v>ne</v>
      </c>
      <c r="BP3787" s="54" t="str">
        <f t="shared" si="837"/>
        <v>ne</v>
      </c>
      <c r="BQ3787" s="54" t="str">
        <f t="shared" si="838"/>
        <v>ne</v>
      </c>
      <c r="BR3787" s="54" t="str">
        <f t="shared" si="839"/>
        <v>ne</v>
      </c>
      <c r="BS3787" s="54" t="str">
        <f t="shared" si="830"/>
        <v>ne</v>
      </c>
    </row>
    <row r="3788" spans="2:71" x14ac:dyDescent="0.2">
      <c r="B3788" s="54" t="e">
        <f>VLOOKUP(E3788,'VPS1'!$J$10:$J$29,1,FALSE)</f>
        <v>#N/A</v>
      </c>
      <c r="C3788" s="131" t="str">
        <f t="shared" si="831"/>
        <v/>
      </c>
      <c r="D3788" s="132"/>
      <c r="E3788" s="132"/>
      <c r="F3788" s="55"/>
      <c r="G3788" s="132"/>
      <c r="H3788" s="132"/>
      <c r="I3788" s="132"/>
      <c r="J3788" s="132"/>
      <c r="K3788" s="132"/>
      <c r="L3788" s="133"/>
      <c r="M3788" s="134"/>
      <c r="N3788" s="132"/>
      <c r="O3788" s="132"/>
      <c r="P3788" s="134" t="str">
        <f t="shared" si="832"/>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si="833"/>
        <v>0</v>
      </c>
      <c r="BI3788" s="54">
        <f t="shared" si="828"/>
        <v>0</v>
      </c>
      <c r="BJ3788" s="54">
        <f t="shared" si="827"/>
        <v>0</v>
      </c>
      <c r="BK3788" s="54">
        <f t="shared" si="829"/>
        <v>0</v>
      </c>
      <c r="BL3788" s="54">
        <f t="shared" si="834"/>
        <v>0</v>
      </c>
      <c r="BM3788" s="54">
        <f t="shared" si="835"/>
        <v>0</v>
      </c>
      <c r="BN3788" s="54" t="str">
        <f t="shared" si="836"/>
        <v>ne</v>
      </c>
      <c r="BO3788" s="54" t="str">
        <f t="shared" si="837"/>
        <v>ne</v>
      </c>
      <c r="BP3788" s="54" t="str">
        <f t="shared" si="837"/>
        <v>ne</v>
      </c>
      <c r="BQ3788" s="54" t="str">
        <f t="shared" si="838"/>
        <v>ne</v>
      </c>
      <c r="BR3788" s="54" t="str">
        <f t="shared" si="839"/>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ref="BG3794:BG3857" si="840">IF($F3794&gt;0,YEAR($F3794),)</f>
        <v>0</v>
      </c>
      <c r="BH3794" s="54">
        <f t="shared" si="833"/>
        <v>0</v>
      </c>
      <c r="BI3794" s="54">
        <f t="shared" si="828"/>
        <v>0</v>
      </c>
      <c r="BJ3794" s="54">
        <f t="shared" ref="BJ3794:BJ3857" si="841">IF($AI3794&gt;0,YEAR($AI3794),)</f>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40"/>
        <v>0</v>
      </c>
      <c r="BH3795" s="54">
        <f t="shared" si="833"/>
        <v>0</v>
      </c>
      <c r="BI3795" s="54">
        <f t="shared" si="828"/>
        <v>0</v>
      </c>
      <c r="BJ3795" s="54">
        <f t="shared" si="841"/>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40"/>
        <v>0</v>
      </c>
      <c r="BH3796" s="54">
        <f t="shared" si="833"/>
        <v>0</v>
      </c>
      <c r="BI3796" s="54">
        <f t="shared" si="828"/>
        <v>0</v>
      </c>
      <c r="BJ3796" s="54">
        <f t="shared" si="841"/>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40"/>
        <v>0</v>
      </c>
      <c r="BH3797" s="54">
        <f t="shared" si="833"/>
        <v>0</v>
      </c>
      <c r="BI3797" s="54">
        <f t="shared" si="828"/>
        <v>0</v>
      </c>
      <c r="BJ3797" s="54">
        <f t="shared" si="841"/>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40"/>
        <v>0</v>
      </c>
      <c r="BH3798" s="54">
        <f t="shared" si="833"/>
        <v>0</v>
      </c>
      <c r="BI3798" s="54">
        <f t="shared" si="828"/>
        <v>0</v>
      </c>
      <c r="BJ3798" s="54">
        <f t="shared" si="841"/>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si="840"/>
        <v>0</v>
      </c>
      <c r="BH3799" s="54">
        <f t="shared" si="833"/>
        <v>0</v>
      </c>
      <c r="BI3799" s="54">
        <f t="shared" si="828"/>
        <v>0</v>
      </c>
      <c r="BJ3799" s="54">
        <f t="shared" si="841"/>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ref="BI3846:BI3909" si="842">IF($AH3846&gt;0,YEAR($AH3846),)</f>
        <v>0</v>
      </c>
      <c r="BJ3846" s="54">
        <f t="shared" si="841"/>
        <v>0</v>
      </c>
      <c r="BK3846" s="54">
        <f t="shared" ref="BK3846:BK3909" si="843">IF($AJ3846&gt;0,YEAR($AJ3846),)</f>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ref="BS3846:BS3909" si="844">IF(BK3846&gt;0,"taip","ne")</f>
        <v>ne</v>
      </c>
    </row>
    <row r="3847" spans="2:71" x14ac:dyDescent="0.2">
      <c r="B3847" s="54" t="e">
        <f>VLOOKUP(E3847,'VPS1'!$J$10:$J$29,1,FALSE)</f>
        <v>#N/A</v>
      </c>
      <c r="C3847" s="131" t="str">
        <f t="shared" ref="C3847:C3910" si="845">LEFT(E3847,4)</f>
        <v/>
      </c>
      <c r="D3847" s="132"/>
      <c r="E3847" s="132"/>
      <c r="F3847" s="55"/>
      <c r="G3847" s="132"/>
      <c r="H3847" s="132"/>
      <c r="I3847" s="132"/>
      <c r="J3847" s="132"/>
      <c r="K3847" s="132"/>
      <c r="L3847" s="133"/>
      <c r="M3847" s="134"/>
      <c r="N3847" s="132"/>
      <c r="O3847" s="132"/>
      <c r="P3847" s="134" t="str">
        <f t="shared" ref="P3847:Q3910" si="846">IF($N3847="fizinis asmuo","užpildykite","nepildyti")</f>
        <v>nepildyti</v>
      </c>
      <c r="Q3847" s="135" t="str">
        <f t="shared" si="846"/>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ref="BH3847:BH3910" si="847">IF($AF3847&gt;0,YEAR($AF3847),)</f>
        <v>0</v>
      </c>
      <c r="BI3847" s="54">
        <f t="shared" si="842"/>
        <v>0</v>
      </c>
      <c r="BJ3847" s="54">
        <f t="shared" si="841"/>
        <v>0</v>
      </c>
      <c r="BK3847" s="54">
        <f t="shared" si="843"/>
        <v>0</v>
      </c>
      <c r="BL3847" s="54">
        <f t="shared" ref="BL3847:BL3910" si="848">IF($AK3847&gt;0,$AK3847,)</f>
        <v>0</v>
      </c>
      <c r="BM3847" s="54">
        <f t="shared" ref="BM3847:BM3910" si="849">IF($AL3847&gt;0,$AL3847,)</f>
        <v>0</v>
      </c>
      <c r="BN3847" s="54" t="str">
        <f t="shared" ref="BN3847:BN3910" si="850">IF(BH3847&gt;0,"taip","ne")</f>
        <v>ne</v>
      </c>
      <c r="BO3847" s="54" t="str">
        <f t="shared" ref="BO3847:BP3910" si="851">IF(BI3847&gt;0,"taip","ne")</f>
        <v>ne</v>
      </c>
      <c r="BP3847" s="54" t="str">
        <f t="shared" si="851"/>
        <v>ne</v>
      </c>
      <c r="BQ3847" s="54" t="str">
        <f t="shared" ref="BQ3847:BQ3910" si="852">IF(BL3847&gt;0,"taip","ne")</f>
        <v>ne</v>
      </c>
      <c r="BR3847" s="54" t="str">
        <f t="shared" ref="BR3847:BR3910" si="853">IF(BM3847&gt;0,"taip","ne")</f>
        <v>ne</v>
      </c>
      <c r="BS3847" s="54" t="str">
        <f t="shared" si="844"/>
        <v>ne</v>
      </c>
    </row>
    <row r="3848" spans="2:71" x14ac:dyDescent="0.2">
      <c r="B3848" s="54" t="e">
        <f>VLOOKUP(E3848,'VPS1'!$J$10:$J$29,1,FALSE)</f>
        <v>#N/A</v>
      </c>
      <c r="C3848" s="131" t="str">
        <f t="shared" si="845"/>
        <v/>
      </c>
      <c r="D3848" s="132"/>
      <c r="E3848" s="132"/>
      <c r="F3848" s="55"/>
      <c r="G3848" s="132"/>
      <c r="H3848" s="132"/>
      <c r="I3848" s="132"/>
      <c r="J3848" s="132"/>
      <c r="K3848" s="132"/>
      <c r="L3848" s="133"/>
      <c r="M3848" s="134"/>
      <c r="N3848" s="132"/>
      <c r="O3848" s="132"/>
      <c r="P3848" s="134" t="str">
        <f t="shared" si="846"/>
        <v>nepildyti</v>
      </c>
      <c r="Q3848" s="135" t="str">
        <f t="shared" si="846"/>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47"/>
        <v>0</v>
      </c>
      <c r="BI3848" s="54">
        <f t="shared" si="842"/>
        <v>0</v>
      </c>
      <c r="BJ3848" s="54">
        <f t="shared" si="841"/>
        <v>0</v>
      </c>
      <c r="BK3848" s="54">
        <f t="shared" si="843"/>
        <v>0</v>
      </c>
      <c r="BL3848" s="54">
        <f t="shared" si="848"/>
        <v>0</v>
      </c>
      <c r="BM3848" s="54">
        <f t="shared" si="849"/>
        <v>0</v>
      </c>
      <c r="BN3848" s="54" t="str">
        <f t="shared" si="850"/>
        <v>ne</v>
      </c>
      <c r="BO3848" s="54" t="str">
        <f t="shared" si="851"/>
        <v>ne</v>
      </c>
      <c r="BP3848" s="54" t="str">
        <f t="shared" si="851"/>
        <v>ne</v>
      </c>
      <c r="BQ3848" s="54" t="str">
        <f t="shared" si="852"/>
        <v>ne</v>
      </c>
      <c r="BR3848" s="54" t="str">
        <f t="shared" si="853"/>
        <v>ne</v>
      </c>
      <c r="BS3848" s="54" t="str">
        <f t="shared" si="844"/>
        <v>ne</v>
      </c>
    </row>
    <row r="3849" spans="2:71" x14ac:dyDescent="0.2">
      <c r="B3849" s="54" t="e">
        <f>VLOOKUP(E3849,'VPS1'!$J$10:$J$29,1,FALSE)</f>
        <v>#N/A</v>
      </c>
      <c r="C3849" s="131" t="str">
        <f t="shared" si="845"/>
        <v/>
      </c>
      <c r="D3849" s="132"/>
      <c r="E3849" s="132"/>
      <c r="F3849" s="55"/>
      <c r="G3849" s="132"/>
      <c r="H3849" s="132"/>
      <c r="I3849" s="132"/>
      <c r="J3849" s="132"/>
      <c r="K3849" s="132"/>
      <c r="L3849" s="133"/>
      <c r="M3849" s="134"/>
      <c r="N3849" s="132"/>
      <c r="O3849" s="132"/>
      <c r="P3849" s="134" t="str">
        <f t="shared" si="846"/>
        <v>nepildyti</v>
      </c>
      <c r="Q3849" s="135" t="str">
        <f t="shared" si="846"/>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47"/>
        <v>0</v>
      </c>
      <c r="BI3849" s="54">
        <f t="shared" si="842"/>
        <v>0</v>
      </c>
      <c r="BJ3849" s="54">
        <f t="shared" si="841"/>
        <v>0</v>
      </c>
      <c r="BK3849" s="54">
        <f t="shared" si="843"/>
        <v>0</v>
      </c>
      <c r="BL3849" s="54">
        <f t="shared" si="848"/>
        <v>0</v>
      </c>
      <c r="BM3849" s="54">
        <f t="shared" si="849"/>
        <v>0</v>
      </c>
      <c r="BN3849" s="54" t="str">
        <f t="shared" si="850"/>
        <v>ne</v>
      </c>
      <c r="BO3849" s="54" t="str">
        <f t="shared" si="851"/>
        <v>ne</v>
      </c>
      <c r="BP3849" s="54" t="str">
        <f t="shared" si="851"/>
        <v>ne</v>
      </c>
      <c r="BQ3849" s="54" t="str">
        <f t="shared" si="852"/>
        <v>ne</v>
      </c>
      <c r="BR3849" s="54" t="str">
        <f t="shared" si="853"/>
        <v>ne</v>
      </c>
      <c r="BS3849" s="54" t="str">
        <f t="shared" si="844"/>
        <v>ne</v>
      </c>
    </row>
    <row r="3850" spans="2:71" x14ac:dyDescent="0.2">
      <c r="B3850" s="54" t="e">
        <f>VLOOKUP(E3850,'VPS1'!$J$10:$J$29,1,FALSE)</f>
        <v>#N/A</v>
      </c>
      <c r="C3850" s="131" t="str">
        <f t="shared" si="845"/>
        <v/>
      </c>
      <c r="D3850" s="132"/>
      <c r="E3850" s="132"/>
      <c r="F3850" s="55"/>
      <c r="G3850" s="132"/>
      <c r="H3850" s="132"/>
      <c r="I3850" s="132"/>
      <c r="J3850" s="132"/>
      <c r="K3850" s="132"/>
      <c r="L3850" s="133"/>
      <c r="M3850" s="134"/>
      <c r="N3850" s="132"/>
      <c r="O3850" s="132"/>
      <c r="P3850" s="134" t="str">
        <f t="shared" si="846"/>
        <v>nepildyti</v>
      </c>
      <c r="Q3850" s="135" t="str">
        <f t="shared" si="846"/>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47"/>
        <v>0</v>
      </c>
      <c r="BI3850" s="54">
        <f t="shared" si="842"/>
        <v>0</v>
      </c>
      <c r="BJ3850" s="54">
        <f t="shared" si="841"/>
        <v>0</v>
      </c>
      <c r="BK3850" s="54">
        <f t="shared" si="843"/>
        <v>0</v>
      </c>
      <c r="BL3850" s="54">
        <f t="shared" si="848"/>
        <v>0</v>
      </c>
      <c r="BM3850" s="54">
        <f t="shared" si="849"/>
        <v>0</v>
      </c>
      <c r="BN3850" s="54" t="str">
        <f t="shared" si="850"/>
        <v>ne</v>
      </c>
      <c r="BO3850" s="54" t="str">
        <f t="shared" si="851"/>
        <v>ne</v>
      </c>
      <c r="BP3850" s="54" t="str">
        <f t="shared" si="851"/>
        <v>ne</v>
      </c>
      <c r="BQ3850" s="54" t="str">
        <f t="shared" si="852"/>
        <v>ne</v>
      </c>
      <c r="BR3850" s="54" t="str">
        <f t="shared" si="853"/>
        <v>ne</v>
      </c>
      <c r="BS3850" s="54" t="str">
        <f t="shared" si="844"/>
        <v>ne</v>
      </c>
    </row>
    <row r="3851" spans="2:71" x14ac:dyDescent="0.2">
      <c r="B3851" s="54" t="e">
        <f>VLOOKUP(E3851,'VPS1'!$J$10:$J$29,1,FALSE)</f>
        <v>#N/A</v>
      </c>
      <c r="C3851" s="131" t="str">
        <f t="shared" si="845"/>
        <v/>
      </c>
      <c r="D3851" s="132"/>
      <c r="E3851" s="132"/>
      <c r="F3851" s="55"/>
      <c r="G3851" s="132"/>
      <c r="H3851" s="132"/>
      <c r="I3851" s="132"/>
      <c r="J3851" s="132"/>
      <c r="K3851" s="132"/>
      <c r="L3851" s="133"/>
      <c r="M3851" s="134"/>
      <c r="N3851" s="132"/>
      <c r="O3851" s="132"/>
      <c r="P3851" s="134" t="str">
        <f t="shared" si="846"/>
        <v>nepildyti</v>
      </c>
      <c r="Q3851" s="135" t="str">
        <f t="shared" si="846"/>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47"/>
        <v>0</v>
      </c>
      <c r="BI3851" s="54">
        <f t="shared" si="842"/>
        <v>0</v>
      </c>
      <c r="BJ3851" s="54">
        <f t="shared" si="841"/>
        <v>0</v>
      </c>
      <c r="BK3851" s="54">
        <f t="shared" si="843"/>
        <v>0</v>
      </c>
      <c r="BL3851" s="54">
        <f t="shared" si="848"/>
        <v>0</v>
      </c>
      <c r="BM3851" s="54">
        <f t="shared" si="849"/>
        <v>0</v>
      </c>
      <c r="BN3851" s="54" t="str">
        <f t="shared" si="850"/>
        <v>ne</v>
      </c>
      <c r="BO3851" s="54" t="str">
        <f t="shared" si="851"/>
        <v>ne</v>
      </c>
      <c r="BP3851" s="54" t="str">
        <f t="shared" si="851"/>
        <v>ne</v>
      </c>
      <c r="BQ3851" s="54" t="str">
        <f t="shared" si="852"/>
        <v>ne</v>
      </c>
      <c r="BR3851" s="54" t="str">
        <f t="shared" si="853"/>
        <v>ne</v>
      </c>
      <c r="BS3851" s="54" t="str">
        <f t="shared" si="844"/>
        <v>ne</v>
      </c>
    </row>
    <row r="3852" spans="2:71" x14ac:dyDescent="0.2">
      <c r="B3852" s="54" t="e">
        <f>VLOOKUP(E3852,'VPS1'!$J$10:$J$29,1,FALSE)</f>
        <v>#N/A</v>
      </c>
      <c r="C3852" s="131" t="str">
        <f t="shared" si="845"/>
        <v/>
      </c>
      <c r="D3852" s="132"/>
      <c r="E3852" s="132"/>
      <c r="F3852" s="55"/>
      <c r="G3852" s="132"/>
      <c r="H3852" s="132"/>
      <c r="I3852" s="132"/>
      <c r="J3852" s="132"/>
      <c r="K3852" s="132"/>
      <c r="L3852" s="133"/>
      <c r="M3852" s="134"/>
      <c r="N3852" s="132"/>
      <c r="O3852" s="132"/>
      <c r="P3852" s="134" t="str">
        <f t="shared" si="846"/>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si="847"/>
        <v>0</v>
      </c>
      <c r="BI3852" s="54">
        <f t="shared" si="842"/>
        <v>0</v>
      </c>
      <c r="BJ3852" s="54">
        <f t="shared" si="841"/>
        <v>0</v>
      </c>
      <c r="BK3852" s="54">
        <f t="shared" si="843"/>
        <v>0</v>
      </c>
      <c r="BL3852" s="54">
        <f t="shared" si="848"/>
        <v>0</v>
      </c>
      <c r="BM3852" s="54">
        <f t="shared" si="849"/>
        <v>0</v>
      </c>
      <c r="BN3852" s="54" t="str">
        <f t="shared" si="850"/>
        <v>ne</v>
      </c>
      <c r="BO3852" s="54" t="str">
        <f t="shared" si="851"/>
        <v>ne</v>
      </c>
      <c r="BP3852" s="54" t="str">
        <f t="shared" si="851"/>
        <v>ne</v>
      </c>
      <c r="BQ3852" s="54" t="str">
        <f t="shared" si="852"/>
        <v>ne</v>
      </c>
      <c r="BR3852" s="54" t="str">
        <f t="shared" si="853"/>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ref="BG3858:BG3921" si="854">IF($F3858&gt;0,YEAR($F3858),)</f>
        <v>0</v>
      </c>
      <c r="BH3858" s="54">
        <f t="shared" si="847"/>
        <v>0</v>
      </c>
      <c r="BI3858" s="54">
        <f t="shared" si="842"/>
        <v>0</v>
      </c>
      <c r="BJ3858" s="54">
        <f t="shared" ref="BJ3858:BJ3921" si="855">IF($AI3858&gt;0,YEAR($AI3858),)</f>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54"/>
        <v>0</v>
      </c>
      <c r="BH3859" s="54">
        <f t="shared" si="847"/>
        <v>0</v>
      </c>
      <c r="BI3859" s="54">
        <f t="shared" si="842"/>
        <v>0</v>
      </c>
      <c r="BJ3859" s="54">
        <f t="shared" si="855"/>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54"/>
        <v>0</v>
      </c>
      <c r="BH3860" s="54">
        <f t="shared" si="847"/>
        <v>0</v>
      </c>
      <c r="BI3860" s="54">
        <f t="shared" si="842"/>
        <v>0</v>
      </c>
      <c r="BJ3860" s="54">
        <f t="shared" si="855"/>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54"/>
        <v>0</v>
      </c>
      <c r="BH3861" s="54">
        <f t="shared" si="847"/>
        <v>0</v>
      </c>
      <c r="BI3861" s="54">
        <f t="shared" si="842"/>
        <v>0</v>
      </c>
      <c r="BJ3861" s="54">
        <f t="shared" si="855"/>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54"/>
        <v>0</v>
      </c>
      <c r="BH3862" s="54">
        <f t="shared" si="847"/>
        <v>0</v>
      </c>
      <c r="BI3862" s="54">
        <f t="shared" si="842"/>
        <v>0</v>
      </c>
      <c r="BJ3862" s="54">
        <f t="shared" si="855"/>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si="854"/>
        <v>0</v>
      </c>
      <c r="BH3863" s="54">
        <f t="shared" si="847"/>
        <v>0</v>
      </c>
      <c r="BI3863" s="54">
        <f t="shared" si="842"/>
        <v>0</v>
      </c>
      <c r="BJ3863" s="54">
        <f t="shared" si="855"/>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ref="BI3910:BI3973" si="856">IF($AH3910&gt;0,YEAR($AH3910),)</f>
        <v>0</v>
      </c>
      <c r="BJ3910" s="54">
        <f t="shared" si="855"/>
        <v>0</v>
      </c>
      <c r="BK3910" s="54">
        <f t="shared" ref="BK3910:BK3973" si="857">IF($AJ3910&gt;0,YEAR($AJ3910),)</f>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ref="BS3910:BS3973" si="858">IF(BK3910&gt;0,"taip","ne")</f>
        <v>ne</v>
      </c>
    </row>
    <row r="3911" spans="2:71" x14ac:dyDescent="0.2">
      <c r="B3911" s="54" t="e">
        <f>VLOOKUP(E3911,'VPS1'!$J$10:$J$29,1,FALSE)</f>
        <v>#N/A</v>
      </c>
      <c r="C3911" s="131" t="str">
        <f t="shared" ref="C3911:C3974" si="859">LEFT(E3911,4)</f>
        <v/>
      </c>
      <c r="D3911" s="132"/>
      <c r="E3911" s="132"/>
      <c r="F3911" s="55"/>
      <c r="G3911" s="132"/>
      <c r="H3911" s="132"/>
      <c r="I3911" s="132"/>
      <c r="J3911" s="132"/>
      <c r="K3911" s="132"/>
      <c r="L3911" s="133"/>
      <c r="M3911" s="134"/>
      <c r="N3911" s="132"/>
      <c r="O3911" s="132"/>
      <c r="P3911" s="134" t="str">
        <f t="shared" ref="P3911:Q3974" si="860">IF($N3911="fizinis asmuo","užpildykite","nepildyti")</f>
        <v>nepildyti</v>
      </c>
      <c r="Q3911" s="135" t="str">
        <f t="shared" si="860"/>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ref="BH3911:BH3974" si="861">IF($AF3911&gt;0,YEAR($AF3911),)</f>
        <v>0</v>
      </c>
      <c r="BI3911" s="54">
        <f t="shared" si="856"/>
        <v>0</v>
      </c>
      <c r="BJ3911" s="54">
        <f t="shared" si="855"/>
        <v>0</v>
      </c>
      <c r="BK3911" s="54">
        <f t="shared" si="857"/>
        <v>0</v>
      </c>
      <c r="BL3911" s="54">
        <f t="shared" ref="BL3911:BL3974" si="862">IF($AK3911&gt;0,$AK3911,)</f>
        <v>0</v>
      </c>
      <c r="BM3911" s="54">
        <f t="shared" ref="BM3911:BM3974" si="863">IF($AL3911&gt;0,$AL3911,)</f>
        <v>0</v>
      </c>
      <c r="BN3911" s="54" t="str">
        <f t="shared" ref="BN3911:BN3974" si="864">IF(BH3911&gt;0,"taip","ne")</f>
        <v>ne</v>
      </c>
      <c r="BO3911" s="54" t="str">
        <f t="shared" ref="BO3911:BP3974" si="865">IF(BI3911&gt;0,"taip","ne")</f>
        <v>ne</v>
      </c>
      <c r="BP3911" s="54" t="str">
        <f t="shared" si="865"/>
        <v>ne</v>
      </c>
      <c r="BQ3911" s="54" t="str">
        <f t="shared" ref="BQ3911:BQ3974" si="866">IF(BL3911&gt;0,"taip","ne")</f>
        <v>ne</v>
      </c>
      <c r="BR3911" s="54" t="str">
        <f t="shared" ref="BR3911:BR3974" si="867">IF(BM3911&gt;0,"taip","ne")</f>
        <v>ne</v>
      </c>
      <c r="BS3911" s="54" t="str">
        <f t="shared" si="858"/>
        <v>ne</v>
      </c>
    </row>
    <row r="3912" spans="2:71" x14ac:dyDescent="0.2">
      <c r="B3912" s="54" t="e">
        <f>VLOOKUP(E3912,'VPS1'!$J$10:$J$29,1,FALSE)</f>
        <v>#N/A</v>
      </c>
      <c r="C3912" s="131" t="str">
        <f t="shared" si="859"/>
        <v/>
      </c>
      <c r="D3912" s="132"/>
      <c r="E3912" s="132"/>
      <c r="F3912" s="55"/>
      <c r="G3912" s="132"/>
      <c r="H3912" s="132"/>
      <c r="I3912" s="132"/>
      <c r="J3912" s="132"/>
      <c r="K3912" s="132"/>
      <c r="L3912" s="133"/>
      <c r="M3912" s="134"/>
      <c r="N3912" s="132"/>
      <c r="O3912" s="132"/>
      <c r="P3912" s="134" t="str">
        <f t="shared" si="860"/>
        <v>nepildyti</v>
      </c>
      <c r="Q3912" s="135" t="str">
        <f t="shared" si="860"/>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61"/>
        <v>0</v>
      </c>
      <c r="BI3912" s="54">
        <f t="shared" si="856"/>
        <v>0</v>
      </c>
      <c r="BJ3912" s="54">
        <f t="shared" si="855"/>
        <v>0</v>
      </c>
      <c r="BK3912" s="54">
        <f t="shared" si="857"/>
        <v>0</v>
      </c>
      <c r="BL3912" s="54">
        <f t="shared" si="862"/>
        <v>0</v>
      </c>
      <c r="BM3912" s="54">
        <f t="shared" si="863"/>
        <v>0</v>
      </c>
      <c r="BN3912" s="54" t="str">
        <f t="shared" si="864"/>
        <v>ne</v>
      </c>
      <c r="BO3912" s="54" t="str">
        <f t="shared" si="865"/>
        <v>ne</v>
      </c>
      <c r="BP3912" s="54" t="str">
        <f t="shared" si="865"/>
        <v>ne</v>
      </c>
      <c r="BQ3912" s="54" t="str">
        <f t="shared" si="866"/>
        <v>ne</v>
      </c>
      <c r="BR3912" s="54" t="str">
        <f t="shared" si="867"/>
        <v>ne</v>
      </c>
      <c r="BS3912" s="54" t="str">
        <f t="shared" si="858"/>
        <v>ne</v>
      </c>
    </row>
    <row r="3913" spans="2:71" x14ac:dyDescent="0.2">
      <c r="B3913" s="54" t="e">
        <f>VLOOKUP(E3913,'VPS1'!$J$10:$J$29,1,FALSE)</f>
        <v>#N/A</v>
      </c>
      <c r="C3913" s="131" t="str">
        <f t="shared" si="859"/>
        <v/>
      </c>
      <c r="D3913" s="132"/>
      <c r="E3913" s="132"/>
      <c r="F3913" s="55"/>
      <c r="G3913" s="132"/>
      <c r="H3913" s="132"/>
      <c r="I3913" s="132"/>
      <c r="J3913" s="132"/>
      <c r="K3913" s="132"/>
      <c r="L3913" s="133"/>
      <c r="M3913" s="134"/>
      <c r="N3913" s="132"/>
      <c r="O3913" s="132"/>
      <c r="P3913" s="134" t="str">
        <f t="shared" si="860"/>
        <v>nepildyti</v>
      </c>
      <c r="Q3913" s="135" t="str">
        <f t="shared" si="860"/>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61"/>
        <v>0</v>
      </c>
      <c r="BI3913" s="54">
        <f t="shared" si="856"/>
        <v>0</v>
      </c>
      <c r="BJ3913" s="54">
        <f t="shared" si="855"/>
        <v>0</v>
      </c>
      <c r="BK3913" s="54">
        <f t="shared" si="857"/>
        <v>0</v>
      </c>
      <c r="BL3913" s="54">
        <f t="shared" si="862"/>
        <v>0</v>
      </c>
      <c r="BM3913" s="54">
        <f t="shared" si="863"/>
        <v>0</v>
      </c>
      <c r="BN3913" s="54" t="str">
        <f t="shared" si="864"/>
        <v>ne</v>
      </c>
      <c r="BO3913" s="54" t="str">
        <f t="shared" si="865"/>
        <v>ne</v>
      </c>
      <c r="BP3913" s="54" t="str">
        <f t="shared" si="865"/>
        <v>ne</v>
      </c>
      <c r="BQ3913" s="54" t="str">
        <f t="shared" si="866"/>
        <v>ne</v>
      </c>
      <c r="BR3913" s="54" t="str">
        <f t="shared" si="867"/>
        <v>ne</v>
      </c>
      <c r="BS3913" s="54" t="str">
        <f t="shared" si="858"/>
        <v>ne</v>
      </c>
    </row>
    <row r="3914" spans="2:71" x14ac:dyDescent="0.2">
      <c r="B3914" s="54" t="e">
        <f>VLOOKUP(E3914,'VPS1'!$J$10:$J$29,1,FALSE)</f>
        <v>#N/A</v>
      </c>
      <c r="C3914" s="131" t="str">
        <f t="shared" si="859"/>
        <v/>
      </c>
      <c r="D3914" s="132"/>
      <c r="E3914" s="132"/>
      <c r="F3914" s="55"/>
      <c r="G3914" s="132"/>
      <c r="H3914" s="132"/>
      <c r="I3914" s="132"/>
      <c r="J3914" s="132"/>
      <c r="K3914" s="132"/>
      <c r="L3914" s="133"/>
      <c r="M3914" s="134"/>
      <c r="N3914" s="132"/>
      <c r="O3914" s="132"/>
      <c r="P3914" s="134" t="str">
        <f t="shared" si="860"/>
        <v>nepildyti</v>
      </c>
      <c r="Q3914" s="135" t="str">
        <f t="shared" si="860"/>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61"/>
        <v>0</v>
      </c>
      <c r="BI3914" s="54">
        <f t="shared" si="856"/>
        <v>0</v>
      </c>
      <c r="BJ3914" s="54">
        <f t="shared" si="855"/>
        <v>0</v>
      </c>
      <c r="BK3914" s="54">
        <f t="shared" si="857"/>
        <v>0</v>
      </c>
      <c r="BL3914" s="54">
        <f t="shared" si="862"/>
        <v>0</v>
      </c>
      <c r="BM3914" s="54">
        <f t="shared" si="863"/>
        <v>0</v>
      </c>
      <c r="BN3914" s="54" t="str">
        <f t="shared" si="864"/>
        <v>ne</v>
      </c>
      <c r="BO3914" s="54" t="str">
        <f t="shared" si="865"/>
        <v>ne</v>
      </c>
      <c r="BP3914" s="54" t="str">
        <f t="shared" si="865"/>
        <v>ne</v>
      </c>
      <c r="BQ3914" s="54" t="str">
        <f t="shared" si="866"/>
        <v>ne</v>
      </c>
      <c r="BR3914" s="54" t="str">
        <f t="shared" si="867"/>
        <v>ne</v>
      </c>
      <c r="BS3914" s="54" t="str">
        <f t="shared" si="858"/>
        <v>ne</v>
      </c>
    </row>
    <row r="3915" spans="2:71" x14ac:dyDescent="0.2">
      <c r="B3915" s="54" t="e">
        <f>VLOOKUP(E3915,'VPS1'!$J$10:$J$29,1,FALSE)</f>
        <v>#N/A</v>
      </c>
      <c r="C3915" s="131" t="str">
        <f t="shared" si="859"/>
        <v/>
      </c>
      <c r="D3915" s="132"/>
      <c r="E3915" s="132"/>
      <c r="F3915" s="55"/>
      <c r="G3915" s="132"/>
      <c r="H3915" s="132"/>
      <c r="I3915" s="132"/>
      <c r="J3915" s="132"/>
      <c r="K3915" s="132"/>
      <c r="L3915" s="133"/>
      <c r="M3915" s="134"/>
      <c r="N3915" s="132"/>
      <c r="O3915" s="132"/>
      <c r="P3915" s="134" t="str">
        <f t="shared" si="860"/>
        <v>nepildyti</v>
      </c>
      <c r="Q3915" s="135" t="str">
        <f t="shared" si="860"/>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61"/>
        <v>0</v>
      </c>
      <c r="BI3915" s="54">
        <f t="shared" si="856"/>
        <v>0</v>
      </c>
      <c r="BJ3915" s="54">
        <f t="shared" si="855"/>
        <v>0</v>
      </c>
      <c r="BK3915" s="54">
        <f t="shared" si="857"/>
        <v>0</v>
      </c>
      <c r="BL3915" s="54">
        <f t="shared" si="862"/>
        <v>0</v>
      </c>
      <c r="BM3915" s="54">
        <f t="shared" si="863"/>
        <v>0</v>
      </c>
      <c r="BN3915" s="54" t="str">
        <f t="shared" si="864"/>
        <v>ne</v>
      </c>
      <c r="BO3915" s="54" t="str">
        <f t="shared" si="865"/>
        <v>ne</v>
      </c>
      <c r="BP3915" s="54" t="str">
        <f t="shared" si="865"/>
        <v>ne</v>
      </c>
      <c r="BQ3915" s="54" t="str">
        <f t="shared" si="866"/>
        <v>ne</v>
      </c>
      <c r="BR3915" s="54" t="str">
        <f t="shared" si="867"/>
        <v>ne</v>
      </c>
      <c r="BS3915" s="54" t="str">
        <f t="shared" si="858"/>
        <v>ne</v>
      </c>
    </row>
    <row r="3916" spans="2:71" x14ac:dyDescent="0.2">
      <c r="B3916" s="54" t="e">
        <f>VLOOKUP(E3916,'VPS1'!$J$10:$J$29,1,FALSE)</f>
        <v>#N/A</v>
      </c>
      <c r="C3916" s="131" t="str">
        <f t="shared" si="859"/>
        <v/>
      </c>
      <c r="D3916" s="132"/>
      <c r="E3916" s="132"/>
      <c r="F3916" s="55"/>
      <c r="G3916" s="132"/>
      <c r="H3916" s="132"/>
      <c r="I3916" s="132"/>
      <c r="J3916" s="132"/>
      <c r="K3916" s="132"/>
      <c r="L3916" s="133"/>
      <c r="M3916" s="134"/>
      <c r="N3916" s="132"/>
      <c r="O3916" s="132"/>
      <c r="P3916" s="134" t="str">
        <f t="shared" si="860"/>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si="861"/>
        <v>0</v>
      </c>
      <c r="BI3916" s="54">
        <f t="shared" si="856"/>
        <v>0</v>
      </c>
      <c r="BJ3916" s="54">
        <f t="shared" si="855"/>
        <v>0</v>
      </c>
      <c r="BK3916" s="54">
        <f t="shared" si="857"/>
        <v>0</v>
      </c>
      <c r="BL3916" s="54">
        <f t="shared" si="862"/>
        <v>0</v>
      </c>
      <c r="BM3916" s="54">
        <f t="shared" si="863"/>
        <v>0</v>
      </c>
      <c r="BN3916" s="54" t="str">
        <f t="shared" si="864"/>
        <v>ne</v>
      </c>
      <c r="BO3916" s="54" t="str">
        <f t="shared" si="865"/>
        <v>ne</v>
      </c>
      <c r="BP3916" s="54" t="str">
        <f t="shared" si="865"/>
        <v>ne</v>
      </c>
      <c r="BQ3916" s="54" t="str">
        <f t="shared" si="866"/>
        <v>ne</v>
      </c>
      <c r="BR3916" s="54" t="str">
        <f t="shared" si="867"/>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ref="BG3922:BG3985" si="868">IF($F3922&gt;0,YEAR($F3922),)</f>
        <v>0</v>
      </c>
      <c r="BH3922" s="54">
        <f t="shared" si="861"/>
        <v>0</v>
      </c>
      <c r="BI3922" s="54">
        <f t="shared" si="856"/>
        <v>0</v>
      </c>
      <c r="BJ3922" s="54">
        <f t="shared" ref="BJ3922:BJ3985" si="869">IF($AI3922&gt;0,YEAR($AI3922),)</f>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68"/>
        <v>0</v>
      </c>
      <c r="BH3923" s="54">
        <f t="shared" si="861"/>
        <v>0</v>
      </c>
      <c r="BI3923" s="54">
        <f t="shared" si="856"/>
        <v>0</v>
      </c>
      <c r="BJ3923" s="54">
        <f t="shared" si="869"/>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68"/>
        <v>0</v>
      </c>
      <c r="BH3924" s="54">
        <f t="shared" si="861"/>
        <v>0</v>
      </c>
      <c r="BI3924" s="54">
        <f t="shared" si="856"/>
        <v>0</v>
      </c>
      <c r="BJ3924" s="54">
        <f t="shared" si="869"/>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68"/>
        <v>0</v>
      </c>
      <c r="BH3925" s="54">
        <f t="shared" si="861"/>
        <v>0</v>
      </c>
      <c r="BI3925" s="54">
        <f t="shared" si="856"/>
        <v>0</v>
      </c>
      <c r="BJ3925" s="54">
        <f t="shared" si="869"/>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68"/>
        <v>0</v>
      </c>
      <c r="BH3926" s="54">
        <f t="shared" si="861"/>
        <v>0</v>
      </c>
      <c r="BI3926" s="54">
        <f t="shared" si="856"/>
        <v>0</v>
      </c>
      <c r="BJ3926" s="54">
        <f t="shared" si="869"/>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si="868"/>
        <v>0</v>
      </c>
      <c r="BH3927" s="54">
        <f t="shared" si="861"/>
        <v>0</v>
      </c>
      <c r="BI3927" s="54">
        <f t="shared" si="856"/>
        <v>0</v>
      </c>
      <c r="BJ3927" s="54">
        <f t="shared" si="869"/>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ref="BI3974:BI4037" si="870">IF($AH3974&gt;0,YEAR($AH3974),)</f>
        <v>0</v>
      </c>
      <c r="BJ3974" s="54">
        <f t="shared" si="869"/>
        <v>0</v>
      </c>
      <c r="BK3974" s="54">
        <f t="shared" ref="BK3974:BK4037" si="871">IF($AJ3974&gt;0,YEAR($AJ3974),)</f>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ref="BS3974:BS4037" si="872">IF(BK3974&gt;0,"taip","ne")</f>
        <v>ne</v>
      </c>
    </row>
    <row r="3975" spans="2:71" x14ac:dyDescent="0.2">
      <c r="B3975" s="54" t="e">
        <f>VLOOKUP(E3975,'VPS1'!$J$10:$J$29,1,FALSE)</f>
        <v>#N/A</v>
      </c>
      <c r="C3975" s="131" t="str">
        <f t="shared" ref="C3975:C4038" si="873">LEFT(E3975,4)</f>
        <v/>
      </c>
      <c r="D3975" s="132"/>
      <c r="E3975" s="132"/>
      <c r="F3975" s="55"/>
      <c r="G3975" s="132"/>
      <c r="H3975" s="132"/>
      <c r="I3975" s="132"/>
      <c r="J3975" s="132"/>
      <c r="K3975" s="132"/>
      <c r="L3975" s="133"/>
      <c r="M3975" s="134"/>
      <c r="N3975" s="132"/>
      <c r="O3975" s="132"/>
      <c r="P3975" s="134" t="str">
        <f t="shared" ref="P3975:Q4038" si="874">IF($N3975="fizinis asmuo","užpildykite","nepildyti")</f>
        <v>nepildyti</v>
      </c>
      <c r="Q3975" s="135" t="str">
        <f t="shared" si="874"/>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ref="BH3975:BH4038" si="875">IF($AF3975&gt;0,YEAR($AF3975),)</f>
        <v>0</v>
      </c>
      <c r="BI3975" s="54">
        <f t="shared" si="870"/>
        <v>0</v>
      </c>
      <c r="BJ3975" s="54">
        <f t="shared" si="869"/>
        <v>0</v>
      </c>
      <c r="BK3975" s="54">
        <f t="shared" si="871"/>
        <v>0</v>
      </c>
      <c r="BL3975" s="54">
        <f t="shared" ref="BL3975:BL4038" si="876">IF($AK3975&gt;0,$AK3975,)</f>
        <v>0</v>
      </c>
      <c r="BM3975" s="54">
        <f t="shared" ref="BM3975:BM4038" si="877">IF($AL3975&gt;0,$AL3975,)</f>
        <v>0</v>
      </c>
      <c r="BN3975" s="54" t="str">
        <f t="shared" ref="BN3975:BN4038" si="878">IF(BH3975&gt;0,"taip","ne")</f>
        <v>ne</v>
      </c>
      <c r="BO3975" s="54" t="str">
        <f t="shared" ref="BO3975:BP4038" si="879">IF(BI3975&gt;0,"taip","ne")</f>
        <v>ne</v>
      </c>
      <c r="BP3975" s="54" t="str">
        <f t="shared" si="879"/>
        <v>ne</v>
      </c>
      <c r="BQ3975" s="54" t="str">
        <f t="shared" ref="BQ3975:BQ4038" si="880">IF(BL3975&gt;0,"taip","ne")</f>
        <v>ne</v>
      </c>
      <c r="BR3975" s="54" t="str">
        <f t="shared" ref="BR3975:BR4038" si="881">IF(BM3975&gt;0,"taip","ne")</f>
        <v>ne</v>
      </c>
      <c r="BS3975" s="54" t="str">
        <f t="shared" si="872"/>
        <v>ne</v>
      </c>
    </row>
    <row r="3976" spans="2:71" x14ac:dyDescent="0.2">
      <c r="B3976" s="54" t="e">
        <f>VLOOKUP(E3976,'VPS1'!$J$10:$J$29,1,FALSE)</f>
        <v>#N/A</v>
      </c>
      <c r="C3976" s="131" t="str">
        <f t="shared" si="873"/>
        <v/>
      </c>
      <c r="D3976" s="132"/>
      <c r="E3976" s="132"/>
      <c r="F3976" s="55"/>
      <c r="G3976" s="132"/>
      <c r="H3976" s="132"/>
      <c r="I3976" s="132"/>
      <c r="J3976" s="132"/>
      <c r="K3976" s="132"/>
      <c r="L3976" s="133"/>
      <c r="M3976" s="134"/>
      <c r="N3976" s="132"/>
      <c r="O3976" s="132"/>
      <c r="P3976" s="134" t="str">
        <f t="shared" si="874"/>
        <v>nepildyti</v>
      </c>
      <c r="Q3976" s="135" t="str">
        <f t="shared" si="874"/>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75"/>
        <v>0</v>
      </c>
      <c r="BI3976" s="54">
        <f t="shared" si="870"/>
        <v>0</v>
      </c>
      <c r="BJ3976" s="54">
        <f t="shared" si="869"/>
        <v>0</v>
      </c>
      <c r="BK3976" s="54">
        <f t="shared" si="871"/>
        <v>0</v>
      </c>
      <c r="BL3976" s="54">
        <f t="shared" si="876"/>
        <v>0</v>
      </c>
      <c r="BM3976" s="54">
        <f t="shared" si="877"/>
        <v>0</v>
      </c>
      <c r="BN3976" s="54" t="str">
        <f t="shared" si="878"/>
        <v>ne</v>
      </c>
      <c r="BO3976" s="54" t="str">
        <f t="shared" si="879"/>
        <v>ne</v>
      </c>
      <c r="BP3976" s="54" t="str">
        <f t="shared" si="879"/>
        <v>ne</v>
      </c>
      <c r="BQ3976" s="54" t="str">
        <f t="shared" si="880"/>
        <v>ne</v>
      </c>
      <c r="BR3976" s="54" t="str">
        <f t="shared" si="881"/>
        <v>ne</v>
      </c>
      <c r="BS3976" s="54" t="str">
        <f t="shared" si="872"/>
        <v>ne</v>
      </c>
    </row>
    <row r="3977" spans="2:71" x14ac:dyDescent="0.2">
      <c r="B3977" s="54" t="e">
        <f>VLOOKUP(E3977,'VPS1'!$J$10:$J$29,1,FALSE)</f>
        <v>#N/A</v>
      </c>
      <c r="C3977" s="131" t="str">
        <f t="shared" si="873"/>
        <v/>
      </c>
      <c r="D3977" s="132"/>
      <c r="E3977" s="132"/>
      <c r="F3977" s="55"/>
      <c r="G3977" s="132"/>
      <c r="H3977" s="132"/>
      <c r="I3977" s="132"/>
      <c r="J3977" s="132"/>
      <c r="K3977" s="132"/>
      <c r="L3977" s="133"/>
      <c r="M3977" s="134"/>
      <c r="N3977" s="132"/>
      <c r="O3977" s="132"/>
      <c r="P3977" s="134" t="str">
        <f t="shared" si="874"/>
        <v>nepildyti</v>
      </c>
      <c r="Q3977" s="135" t="str">
        <f t="shared" si="874"/>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75"/>
        <v>0</v>
      </c>
      <c r="BI3977" s="54">
        <f t="shared" si="870"/>
        <v>0</v>
      </c>
      <c r="BJ3977" s="54">
        <f t="shared" si="869"/>
        <v>0</v>
      </c>
      <c r="BK3977" s="54">
        <f t="shared" si="871"/>
        <v>0</v>
      </c>
      <c r="BL3977" s="54">
        <f t="shared" si="876"/>
        <v>0</v>
      </c>
      <c r="BM3977" s="54">
        <f t="shared" si="877"/>
        <v>0</v>
      </c>
      <c r="BN3977" s="54" t="str">
        <f t="shared" si="878"/>
        <v>ne</v>
      </c>
      <c r="BO3977" s="54" t="str">
        <f t="shared" si="879"/>
        <v>ne</v>
      </c>
      <c r="BP3977" s="54" t="str">
        <f t="shared" si="879"/>
        <v>ne</v>
      </c>
      <c r="BQ3977" s="54" t="str">
        <f t="shared" si="880"/>
        <v>ne</v>
      </c>
      <c r="BR3977" s="54" t="str">
        <f t="shared" si="881"/>
        <v>ne</v>
      </c>
      <c r="BS3977" s="54" t="str">
        <f t="shared" si="872"/>
        <v>ne</v>
      </c>
    </row>
    <row r="3978" spans="2:71" x14ac:dyDescent="0.2">
      <c r="B3978" s="54" t="e">
        <f>VLOOKUP(E3978,'VPS1'!$J$10:$J$29,1,FALSE)</f>
        <v>#N/A</v>
      </c>
      <c r="C3978" s="131" t="str">
        <f t="shared" si="873"/>
        <v/>
      </c>
      <c r="D3978" s="132"/>
      <c r="E3978" s="132"/>
      <c r="F3978" s="55"/>
      <c r="G3978" s="132"/>
      <c r="H3978" s="132"/>
      <c r="I3978" s="132"/>
      <c r="J3978" s="132"/>
      <c r="K3978" s="132"/>
      <c r="L3978" s="133"/>
      <c r="M3978" s="134"/>
      <c r="N3978" s="132"/>
      <c r="O3978" s="132"/>
      <c r="P3978" s="134" t="str">
        <f t="shared" si="874"/>
        <v>nepildyti</v>
      </c>
      <c r="Q3978" s="135" t="str">
        <f t="shared" si="874"/>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75"/>
        <v>0</v>
      </c>
      <c r="BI3978" s="54">
        <f t="shared" si="870"/>
        <v>0</v>
      </c>
      <c r="BJ3978" s="54">
        <f t="shared" si="869"/>
        <v>0</v>
      </c>
      <c r="BK3978" s="54">
        <f t="shared" si="871"/>
        <v>0</v>
      </c>
      <c r="BL3978" s="54">
        <f t="shared" si="876"/>
        <v>0</v>
      </c>
      <c r="BM3978" s="54">
        <f t="shared" si="877"/>
        <v>0</v>
      </c>
      <c r="BN3978" s="54" t="str">
        <f t="shared" si="878"/>
        <v>ne</v>
      </c>
      <c r="BO3978" s="54" t="str">
        <f t="shared" si="879"/>
        <v>ne</v>
      </c>
      <c r="BP3978" s="54" t="str">
        <f t="shared" si="879"/>
        <v>ne</v>
      </c>
      <c r="BQ3978" s="54" t="str">
        <f t="shared" si="880"/>
        <v>ne</v>
      </c>
      <c r="BR3978" s="54" t="str">
        <f t="shared" si="881"/>
        <v>ne</v>
      </c>
      <c r="BS3978" s="54" t="str">
        <f t="shared" si="872"/>
        <v>ne</v>
      </c>
    </row>
    <row r="3979" spans="2:71" x14ac:dyDescent="0.2">
      <c r="B3979" s="54" t="e">
        <f>VLOOKUP(E3979,'VPS1'!$J$10:$J$29,1,FALSE)</f>
        <v>#N/A</v>
      </c>
      <c r="C3979" s="131" t="str">
        <f t="shared" si="873"/>
        <v/>
      </c>
      <c r="D3979" s="132"/>
      <c r="E3979" s="132"/>
      <c r="F3979" s="55"/>
      <c r="G3979" s="132"/>
      <c r="H3979" s="132"/>
      <c r="I3979" s="132"/>
      <c r="J3979" s="132"/>
      <c r="K3979" s="132"/>
      <c r="L3979" s="133"/>
      <c r="M3979" s="134"/>
      <c r="N3979" s="132"/>
      <c r="O3979" s="132"/>
      <c r="P3979" s="134" t="str">
        <f t="shared" si="874"/>
        <v>nepildyti</v>
      </c>
      <c r="Q3979" s="135" t="str">
        <f t="shared" si="874"/>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75"/>
        <v>0</v>
      </c>
      <c r="BI3979" s="54">
        <f t="shared" si="870"/>
        <v>0</v>
      </c>
      <c r="BJ3979" s="54">
        <f t="shared" si="869"/>
        <v>0</v>
      </c>
      <c r="BK3979" s="54">
        <f t="shared" si="871"/>
        <v>0</v>
      </c>
      <c r="BL3979" s="54">
        <f t="shared" si="876"/>
        <v>0</v>
      </c>
      <c r="BM3979" s="54">
        <f t="shared" si="877"/>
        <v>0</v>
      </c>
      <c r="BN3979" s="54" t="str">
        <f t="shared" si="878"/>
        <v>ne</v>
      </c>
      <c r="BO3979" s="54" t="str">
        <f t="shared" si="879"/>
        <v>ne</v>
      </c>
      <c r="BP3979" s="54" t="str">
        <f t="shared" si="879"/>
        <v>ne</v>
      </c>
      <c r="BQ3979" s="54" t="str">
        <f t="shared" si="880"/>
        <v>ne</v>
      </c>
      <c r="BR3979" s="54" t="str">
        <f t="shared" si="881"/>
        <v>ne</v>
      </c>
      <c r="BS3979" s="54" t="str">
        <f t="shared" si="872"/>
        <v>ne</v>
      </c>
    </row>
    <row r="3980" spans="2:71" x14ac:dyDescent="0.2">
      <c r="B3980" s="54" t="e">
        <f>VLOOKUP(E3980,'VPS1'!$J$10:$J$29,1,FALSE)</f>
        <v>#N/A</v>
      </c>
      <c r="C3980" s="131" t="str">
        <f t="shared" si="873"/>
        <v/>
      </c>
      <c r="D3980" s="132"/>
      <c r="E3980" s="132"/>
      <c r="F3980" s="55"/>
      <c r="G3980" s="132"/>
      <c r="H3980" s="132"/>
      <c r="I3980" s="132"/>
      <c r="J3980" s="132"/>
      <c r="K3980" s="132"/>
      <c r="L3980" s="133"/>
      <c r="M3980" s="134"/>
      <c r="N3980" s="132"/>
      <c r="O3980" s="132"/>
      <c r="P3980" s="134" t="str">
        <f t="shared" si="874"/>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si="875"/>
        <v>0</v>
      </c>
      <c r="BI3980" s="54">
        <f t="shared" si="870"/>
        <v>0</v>
      </c>
      <c r="BJ3980" s="54">
        <f t="shared" si="869"/>
        <v>0</v>
      </c>
      <c r="BK3980" s="54">
        <f t="shared" si="871"/>
        <v>0</v>
      </c>
      <c r="BL3980" s="54">
        <f t="shared" si="876"/>
        <v>0</v>
      </c>
      <c r="BM3980" s="54">
        <f t="shared" si="877"/>
        <v>0</v>
      </c>
      <c r="BN3980" s="54" t="str">
        <f t="shared" si="878"/>
        <v>ne</v>
      </c>
      <c r="BO3980" s="54" t="str">
        <f t="shared" si="879"/>
        <v>ne</v>
      </c>
      <c r="BP3980" s="54" t="str">
        <f t="shared" si="879"/>
        <v>ne</v>
      </c>
      <c r="BQ3980" s="54" t="str">
        <f t="shared" si="880"/>
        <v>ne</v>
      </c>
      <c r="BR3980" s="54" t="str">
        <f t="shared" si="881"/>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ref="BG3986:BG4049" si="882">IF($F3986&gt;0,YEAR($F3986),)</f>
        <v>0</v>
      </c>
      <c r="BH3986" s="54">
        <f t="shared" si="875"/>
        <v>0</v>
      </c>
      <c r="BI3986" s="54">
        <f t="shared" si="870"/>
        <v>0</v>
      </c>
      <c r="BJ3986" s="54">
        <f t="shared" ref="BJ3986:BJ4049" si="883">IF($AI3986&gt;0,YEAR($AI3986),)</f>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82"/>
        <v>0</v>
      </c>
      <c r="BH3987" s="54">
        <f t="shared" si="875"/>
        <v>0</v>
      </c>
      <c r="BI3987" s="54">
        <f t="shared" si="870"/>
        <v>0</v>
      </c>
      <c r="BJ3987" s="54">
        <f t="shared" si="883"/>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82"/>
        <v>0</v>
      </c>
      <c r="BH3988" s="54">
        <f t="shared" si="875"/>
        <v>0</v>
      </c>
      <c r="BI3988" s="54">
        <f t="shared" si="870"/>
        <v>0</v>
      </c>
      <c r="BJ3988" s="54">
        <f t="shared" si="883"/>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82"/>
        <v>0</v>
      </c>
      <c r="BH3989" s="54">
        <f t="shared" si="875"/>
        <v>0</v>
      </c>
      <c r="BI3989" s="54">
        <f t="shared" si="870"/>
        <v>0</v>
      </c>
      <c r="BJ3989" s="54">
        <f t="shared" si="883"/>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82"/>
        <v>0</v>
      </c>
      <c r="BH3990" s="54">
        <f t="shared" si="875"/>
        <v>0</v>
      </c>
      <c r="BI3990" s="54">
        <f t="shared" si="870"/>
        <v>0</v>
      </c>
      <c r="BJ3990" s="54">
        <f t="shared" si="883"/>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si="882"/>
        <v>0</v>
      </c>
      <c r="BH3991" s="54">
        <f t="shared" si="875"/>
        <v>0</v>
      </c>
      <c r="BI3991" s="54">
        <f t="shared" si="870"/>
        <v>0</v>
      </c>
      <c r="BJ3991" s="54">
        <f t="shared" si="883"/>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ref="BI4038:BI4101" si="884">IF($AH4038&gt;0,YEAR($AH4038),)</f>
        <v>0</v>
      </c>
      <c r="BJ4038" s="54">
        <f t="shared" si="883"/>
        <v>0</v>
      </c>
      <c r="BK4038" s="54">
        <f t="shared" ref="BK4038:BK4101" si="885">IF($AJ4038&gt;0,YEAR($AJ4038),)</f>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ref="BS4038:BS4101" si="886">IF(BK4038&gt;0,"taip","ne")</f>
        <v>ne</v>
      </c>
    </row>
    <row r="4039" spans="2:71" x14ac:dyDescent="0.2">
      <c r="B4039" s="54" t="e">
        <f>VLOOKUP(E4039,'VPS1'!$J$10:$J$29,1,FALSE)</f>
        <v>#N/A</v>
      </c>
      <c r="C4039" s="131" t="str">
        <f t="shared" ref="C4039:C4102" si="887">LEFT(E4039,4)</f>
        <v/>
      </c>
      <c r="D4039" s="132"/>
      <c r="E4039" s="132"/>
      <c r="F4039" s="55"/>
      <c r="G4039" s="132"/>
      <c r="H4039" s="132"/>
      <c r="I4039" s="132"/>
      <c r="J4039" s="132"/>
      <c r="K4039" s="132"/>
      <c r="L4039" s="133"/>
      <c r="M4039" s="134"/>
      <c r="N4039" s="132"/>
      <c r="O4039" s="132"/>
      <c r="P4039" s="134" t="str">
        <f t="shared" ref="P4039:Q4102" si="888">IF($N4039="fizinis asmuo","užpildykite","nepildyti")</f>
        <v>nepildyti</v>
      </c>
      <c r="Q4039" s="135" t="str">
        <f t="shared" si="888"/>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ref="BH4039:BH4102" si="889">IF($AF4039&gt;0,YEAR($AF4039),)</f>
        <v>0</v>
      </c>
      <c r="BI4039" s="54">
        <f t="shared" si="884"/>
        <v>0</v>
      </c>
      <c r="BJ4039" s="54">
        <f t="shared" si="883"/>
        <v>0</v>
      </c>
      <c r="BK4039" s="54">
        <f t="shared" si="885"/>
        <v>0</v>
      </c>
      <c r="BL4039" s="54">
        <f t="shared" ref="BL4039:BL4102" si="890">IF($AK4039&gt;0,$AK4039,)</f>
        <v>0</v>
      </c>
      <c r="BM4039" s="54">
        <f t="shared" ref="BM4039:BM4102" si="891">IF($AL4039&gt;0,$AL4039,)</f>
        <v>0</v>
      </c>
      <c r="BN4039" s="54" t="str">
        <f t="shared" ref="BN4039:BN4102" si="892">IF(BH4039&gt;0,"taip","ne")</f>
        <v>ne</v>
      </c>
      <c r="BO4039" s="54" t="str">
        <f t="shared" ref="BO4039:BP4102" si="893">IF(BI4039&gt;0,"taip","ne")</f>
        <v>ne</v>
      </c>
      <c r="BP4039" s="54" t="str">
        <f t="shared" si="893"/>
        <v>ne</v>
      </c>
      <c r="BQ4039" s="54" t="str">
        <f t="shared" ref="BQ4039:BQ4102" si="894">IF(BL4039&gt;0,"taip","ne")</f>
        <v>ne</v>
      </c>
      <c r="BR4039" s="54" t="str">
        <f t="shared" ref="BR4039:BR4102" si="895">IF(BM4039&gt;0,"taip","ne")</f>
        <v>ne</v>
      </c>
      <c r="BS4039" s="54" t="str">
        <f t="shared" si="886"/>
        <v>ne</v>
      </c>
    </row>
    <row r="4040" spans="2:71" x14ac:dyDescent="0.2">
      <c r="B4040" s="54" t="e">
        <f>VLOOKUP(E4040,'VPS1'!$J$10:$J$29,1,FALSE)</f>
        <v>#N/A</v>
      </c>
      <c r="C4040" s="131" t="str">
        <f t="shared" si="887"/>
        <v/>
      </c>
      <c r="D4040" s="132"/>
      <c r="E4040" s="132"/>
      <c r="F4040" s="55"/>
      <c r="G4040" s="132"/>
      <c r="H4040" s="132"/>
      <c r="I4040" s="132"/>
      <c r="J4040" s="132"/>
      <c r="K4040" s="132"/>
      <c r="L4040" s="133"/>
      <c r="M4040" s="134"/>
      <c r="N4040" s="132"/>
      <c r="O4040" s="132"/>
      <c r="P4040" s="134" t="str">
        <f t="shared" si="888"/>
        <v>nepildyti</v>
      </c>
      <c r="Q4040" s="135" t="str">
        <f t="shared" si="888"/>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89"/>
        <v>0</v>
      </c>
      <c r="BI4040" s="54">
        <f t="shared" si="884"/>
        <v>0</v>
      </c>
      <c r="BJ4040" s="54">
        <f t="shared" si="883"/>
        <v>0</v>
      </c>
      <c r="BK4040" s="54">
        <f t="shared" si="885"/>
        <v>0</v>
      </c>
      <c r="BL4040" s="54">
        <f t="shared" si="890"/>
        <v>0</v>
      </c>
      <c r="BM4040" s="54">
        <f t="shared" si="891"/>
        <v>0</v>
      </c>
      <c r="BN4040" s="54" t="str">
        <f t="shared" si="892"/>
        <v>ne</v>
      </c>
      <c r="BO4040" s="54" t="str">
        <f t="shared" si="893"/>
        <v>ne</v>
      </c>
      <c r="BP4040" s="54" t="str">
        <f t="shared" si="893"/>
        <v>ne</v>
      </c>
      <c r="BQ4040" s="54" t="str">
        <f t="shared" si="894"/>
        <v>ne</v>
      </c>
      <c r="BR4040" s="54" t="str">
        <f t="shared" si="895"/>
        <v>ne</v>
      </c>
      <c r="BS4040" s="54" t="str">
        <f t="shared" si="886"/>
        <v>ne</v>
      </c>
    </row>
    <row r="4041" spans="2:71" x14ac:dyDescent="0.2">
      <c r="B4041" s="54" t="e">
        <f>VLOOKUP(E4041,'VPS1'!$J$10:$J$29,1,FALSE)</f>
        <v>#N/A</v>
      </c>
      <c r="C4041" s="131" t="str">
        <f t="shared" si="887"/>
        <v/>
      </c>
      <c r="D4041" s="132"/>
      <c r="E4041" s="132"/>
      <c r="F4041" s="55"/>
      <c r="G4041" s="132"/>
      <c r="H4041" s="132"/>
      <c r="I4041" s="132"/>
      <c r="J4041" s="132"/>
      <c r="K4041" s="132"/>
      <c r="L4041" s="133"/>
      <c r="M4041" s="134"/>
      <c r="N4041" s="132"/>
      <c r="O4041" s="132"/>
      <c r="P4041" s="134" t="str">
        <f t="shared" si="888"/>
        <v>nepildyti</v>
      </c>
      <c r="Q4041" s="135" t="str">
        <f t="shared" si="888"/>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89"/>
        <v>0</v>
      </c>
      <c r="BI4041" s="54">
        <f t="shared" si="884"/>
        <v>0</v>
      </c>
      <c r="BJ4041" s="54">
        <f t="shared" si="883"/>
        <v>0</v>
      </c>
      <c r="BK4041" s="54">
        <f t="shared" si="885"/>
        <v>0</v>
      </c>
      <c r="BL4041" s="54">
        <f t="shared" si="890"/>
        <v>0</v>
      </c>
      <c r="BM4041" s="54">
        <f t="shared" si="891"/>
        <v>0</v>
      </c>
      <c r="BN4041" s="54" t="str">
        <f t="shared" si="892"/>
        <v>ne</v>
      </c>
      <c r="BO4041" s="54" t="str">
        <f t="shared" si="893"/>
        <v>ne</v>
      </c>
      <c r="BP4041" s="54" t="str">
        <f t="shared" si="893"/>
        <v>ne</v>
      </c>
      <c r="BQ4041" s="54" t="str">
        <f t="shared" si="894"/>
        <v>ne</v>
      </c>
      <c r="BR4041" s="54" t="str">
        <f t="shared" si="895"/>
        <v>ne</v>
      </c>
      <c r="BS4041" s="54" t="str">
        <f t="shared" si="886"/>
        <v>ne</v>
      </c>
    </row>
    <row r="4042" spans="2:71" x14ac:dyDescent="0.2">
      <c r="B4042" s="54" t="e">
        <f>VLOOKUP(E4042,'VPS1'!$J$10:$J$29,1,FALSE)</f>
        <v>#N/A</v>
      </c>
      <c r="C4042" s="131" t="str">
        <f t="shared" si="887"/>
        <v/>
      </c>
      <c r="D4042" s="132"/>
      <c r="E4042" s="132"/>
      <c r="F4042" s="55"/>
      <c r="G4042" s="132"/>
      <c r="H4042" s="132"/>
      <c r="I4042" s="132"/>
      <c r="J4042" s="132"/>
      <c r="K4042" s="132"/>
      <c r="L4042" s="133"/>
      <c r="M4042" s="134"/>
      <c r="N4042" s="132"/>
      <c r="O4042" s="132"/>
      <c r="P4042" s="134" t="str">
        <f t="shared" si="888"/>
        <v>nepildyti</v>
      </c>
      <c r="Q4042" s="135" t="str">
        <f t="shared" si="888"/>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89"/>
        <v>0</v>
      </c>
      <c r="BI4042" s="54">
        <f t="shared" si="884"/>
        <v>0</v>
      </c>
      <c r="BJ4042" s="54">
        <f t="shared" si="883"/>
        <v>0</v>
      </c>
      <c r="BK4042" s="54">
        <f t="shared" si="885"/>
        <v>0</v>
      </c>
      <c r="BL4042" s="54">
        <f t="shared" si="890"/>
        <v>0</v>
      </c>
      <c r="BM4042" s="54">
        <f t="shared" si="891"/>
        <v>0</v>
      </c>
      <c r="BN4042" s="54" t="str">
        <f t="shared" si="892"/>
        <v>ne</v>
      </c>
      <c r="BO4042" s="54" t="str">
        <f t="shared" si="893"/>
        <v>ne</v>
      </c>
      <c r="BP4042" s="54" t="str">
        <f t="shared" si="893"/>
        <v>ne</v>
      </c>
      <c r="BQ4042" s="54" t="str">
        <f t="shared" si="894"/>
        <v>ne</v>
      </c>
      <c r="BR4042" s="54" t="str">
        <f t="shared" si="895"/>
        <v>ne</v>
      </c>
      <c r="BS4042" s="54" t="str">
        <f t="shared" si="886"/>
        <v>ne</v>
      </c>
    </row>
    <row r="4043" spans="2:71" x14ac:dyDescent="0.2">
      <c r="B4043" s="54" t="e">
        <f>VLOOKUP(E4043,'VPS1'!$J$10:$J$29,1,FALSE)</f>
        <v>#N/A</v>
      </c>
      <c r="C4043" s="131" t="str">
        <f t="shared" si="887"/>
        <v/>
      </c>
      <c r="D4043" s="132"/>
      <c r="E4043" s="132"/>
      <c r="F4043" s="55"/>
      <c r="G4043" s="132"/>
      <c r="H4043" s="132"/>
      <c r="I4043" s="132"/>
      <c r="J4043" s="132"/>
      <c r="K4043" s="132"/>
      <c r="L4043" s="133"/>
      <c r="M4043" s="134"/>
      <c r="N4043" s="132"/>
      <c r="O4043" s="132"/>
      <c r="P4043" s="134" t="str">
        <f t="shared" si="888"/>
        <v>nepildyti</v>
      </c>
      <c r="Q4043" s="135" t="str">
        <f t="shared" si="888"/>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89"/>
        <v>0</v>
      </c>
      <c r="BI4043" s="54">
        <f t="shared" si="884"/>
        <v>0</v>
      </c>
      <c r="BJ4043" s="54">
        <f t="shared" si="883"/>
        <v>0</v>
      </c>
      <c r="BK4043" s="54">
        <f t="shared" si="885"/>
        <v>0</v>
      </c>
      <c r="BL4043" s="54">
        <f t="shared" si="890"/>
        <v>0</v>
      </c>
      <c r="BM4043" s="54">
        <f t="shared" si="891"/>
        <v>0</v>
      </c>
      <c r="BN4043" s="54" t="str">
        <f t="shared" si="892"/>
        <v>ne</v>
      </c>
      <c r="BO4043" s="54" t="str">
        <f t="shared" si="893"/>
        <v>ne</v>
      </c>
      <c r="BP4043" s="54" t="str">
        <f t="shared" si="893"/>
        <v>ne</v>
      </c>
      <c r="BQ4043" s="54" t="str">
        <f t="shared" si="894"/>
        <v>ne</v>
      </c>
      <c r="BR4043" s="54" t="str">
        <f t="shared" si="895"/>
        <v>ne</v>
      </c>
      <c r="BS4043" s="54" t="str">
        <f t="shared" si="886"/>
        <v>ne</v>
      </c>
    </row>
    <row r="4044" spans="2:71" x14ac:dyDescent="0.2">
      <c r="B4044" s="54" t="e">
        <f>VLOOKUP(E4044,'VPS1'!$J$10:$J$29,1,FALSE)</f>
        <v>#N/A</v>
      </c>
      <c r="C4044" s="131" t="str">
        <f t="shared" si="887"/>
        <v/>
      </c>
      <c r="D4044" s="132"/>
      <c r="E4044" s="132"/>
      <c r="F4044" s="55"/>
      <c r="G4044" s="132"/>
      <c r="H4044" s="132"/>
      <c r="I4044" s="132"/>
      <c r="J4044" s="132"/>
      <c r="K4044" s="132"/>
      <c r="L4044" s="133"/>
      <c r="M4044" s="134"/>
      <c r="N4044" s="132"/>
      <c r="O4044" s="132"/>
      <c r="P4044" s="134" t="str">
        <f t="shared" si="888"/>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si="889"/>
        <v>0</v>
      </c>
      <c r="BI4044" s="54">
        <f t="shared" si="884"/>
        <v>0</v>
      </c>
      <c r="BJ4044" s="54">
        <f t="shared" si="883"/>
        <v>0</v>
      </c>
      <c r="BK4044" s="54">
        <f t="shared" si="885"/>
        <v>0</v>
      </c>
      <c r="BL4044" s="54">
        <f t="shared" si="890"/>
        <v>0</v>
      </c>
      <c r="BM4044" s="54">
        <f t="shared" si="891"/>
        <v>0</v>
      </c>
      <c r="BN4044" s="54" t="str">
        <f t="shared" si="892"/>
        <v>ne</v>
      </c>
      <c r="BO4044" s="54" t="str">
        <f t="shared" si="893"/>
        <v>ne</v>
      </c>
      <c r="BP4044" s="54" t="str">
        <f t="shared" si="893"/>
        <v>ne</v>
      </c>
      <c r="BQ4044" s="54" t="str">
        <f t="shared" si="894"/>
        <v>ne</v>
      </c>
      <c r="BR4044" s="54" t="str">
        <f t="shared" si="895"/>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ref="BG4050:BG4113" si="896">IF($F4050&gt;0,YEAR($F4050),)</f>
        <v>0</v>
      </c>
      <c r="BH4050" s="54">
        <f t="shared" si="889"/>
        <v>0</v>
      </c>
      <c r="BI4050" s="54">
        <f t="shared" si="884"/>
        <v>0</v>
      </c>
      <c r="BJ4050" s="54">
        <f t="shared" ref="BJ4050:BJ4113" si="897">IF($AI4050&gt;0,YEAR($AI4050),)</f>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96"/>
        <v>0</v>
      </c>
      <c r="BH4051" s="54">
        <f t="shared" si="889"/>
        <v>0</v>
      </c>
      <c r="BI4051" s="54">
        <f t="shared" si="884"/>
        <v>0</v>
      </c>
      <c r="BJ4051" s="54">
        <f t="shared" si="897"/>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96"/>
        <v>0</v>
      </c>
      <c r="BH4052" s="54">
        <f t="shared" si="889"/>
        <v>0</v>
      </c>
      <c r="BI4052" s="54">
        <f t="shared" si="884"/>
        <v>0</v>
      </c>
      <c r="BJ4052" s="54">
        <f t="shared" si="897"/>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96"/>
        <v>0</v>
      </c>
      <c r="BH4053" s="54">
        <f t="shared" si="889"/>
        <v>0</v>
      </c>
      <c r="BI4053" s="54">
        <f t="shared" si="884"/>
        <v>0</v>
      </c>
      <c r="BJ4053" s="54">
        <f t="shared" si="897"/>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96"/>
        <v>0</v>
      </c>
      <c r="BH4054" s="54">
        <f t="shared" si="889"/>
        <v>0</v>
      </c>
      <c r="BI4054" s="54">
        <f t="shared" si="884"/>
        <v>0</v>
      </c>
      <c r="BJ4054" s="54">
        <f t="shared" si="897"/>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si="896"/>
        <v>0</v>
      </c>
      <c r="BH4055" s="54">
        <f t="shared" si="889"/>
        <v>0</v>
      </c>
      <c r="BI4055" s="54">
        <f t="shared" si="884"/>
        <v>0</v>
      </c>
      <c r="BJ4055" s="54">
        <f t="shared" si="897"/>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ref="BI4102:BI4165" si="898">IF($AH4102&gt;0,YEAR($AH4102),)</f>
        <v>0</v>
      </c>
      <c r="BJ4102" s="54">
        <f t="shared" si="897"/>
        <v>0</v>
      </c>
      <c r="BK4102" s="54">
        <f t="shared" ref="BK4102:BK4165" si="899">IF($AJ4102&gt;0,YEAR($AJ4102),)</f>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ref="BS4102:BS4165" si="900">IF(BK4102&gt;0,"taip","ne")</f>
        <v>ne</v>
      </c>
    </row>
    <row r="4103" spans="2:71" x14ac:dyDescent="0.2">
      <c r="B4103" s="54" t="e">
        <f>VLOOKUP(E4103,'VPS1'!$J$10:$J$29,1,FALSE)</f>
        <v>#N/A</v>
      </c>
      <c r="C4103" s="131" t="str">
        <f t="shared" ref="C4103:C4166" si="901">LEFT(E4103,4)</f>
        <v/>
      </c>
      <c r="D4103" s="132"/>
      <c r="E4103" s="132"/>
      <c r="F4103" s="55"/>
      <c r="G4103" s="132"/>
      <c r="H4103" s="132"/>
      <c r="I4103" s="132"/>
      <c r="J4103" s="132"/>
      <c r="K4103" s="132"/>
      <c r="L4103" s="133"/>
      <c r="M4103" s="134"/>
      <c r="N4103" s="132"/>
      <c r="O4103" s="132"/>
      <c r="P4103" s="134" t="str">
        <f t="shared" ref="P4103:Q4166" si="902">IF($N4103="fizinis asmuo","užpildykite","nepildyti")</f>
        <v>nepildyti</v>
      </c>
      <c r="Q4103" s="135" t="str">
        <f t="shared" si="902"/>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ref="BH4103:BH4166" si="903">IF($AF4103&gt;0,YEAR($AF4103),)</f>
        <v>0</v>
      </c>
      <c r="BI4103" s="54">
        <f t="shared" si="898"/>
        <v>0</v>
      </c>
      <c r="BJ4103" s="54">
        <f t="shared" si="897"/>
        <v>0</v>
      </c>
      <c r="BK4103" s="54">
        <f t="shared" si="899"/>
        <v>0</v>
      </c>
      <c r="BL4103" s="54">
        <f t="shared" ref="BL4103:BL4166" si="904">IF($AK4103&gt;0,$AK4103,)</f>
        <v>0</v>
      </c>
      <c r="BM4103" s="54">
        <f t="shared" ref="BM4103:BM4166" si="905">IF($AL4103&gt;0,$AL4103,)</f>
        <v>0</v>
      </c>
      <c r="BN4103" s="54" t="str">
        <f t="shared" ref="BN4103:BN4166" si="906">IF(BH4103&gt;0,"taip","ne")</f>
        <v>ne</v>
      </c>
      <c r="BO4103" s="54" t="str">
        <f t="shared" ref="BO4103:BP4166" si="907">IF(BI4103&gt;0,"taip","ne")</f>
        <v>ne</v>
      </c>
      <c r="BP4103" s="54" t="str">
        <f t="shared" si="907"/>
        <v>ne</v>
      </c>
      <c r="BQ4103" s="54" t="str">
        <f t="shared" ref="BQ4103:BQ4166" si="908">IF(BL4103&gt;0,"taip","ne")</f>
        <v>ne</v>
      </c>
      <c r="BR4103" s="54" t="str">
        <f t="shared" ref="BR4103:BR4166" si="909">IF(BM4103&gt;0,"taip","ne")</f>
        <v>ne</v>
      </c>
      <c r="BS4103" s="54" t="str">
        <f t="shared" si="900"/>
        <v>ne</v>
      </c>
    </row>
    <row r="4104" spans="2:71" x14ac:dyDescent="0.2">
      <c r="B4104" s="54" t="e">
        <f>VLOOKUP(E4104,'VPS1'!$J$10:$J$29,1,FALSE)</f>
        <v>#N/A</v>
      </c>
      <c r="C4104" s="131" t="str">
        <f t="shared" si="901"/>
        <v/>
      </c>
      <c r="D4104" s="132"/>
      <c r="E4104" s="132"/>
      <c r="F4104" s="55"/>
      <c r="G4104" s="132"/>
      <c r="H4104" s="132"/>
      <c r="I4104" s="132"/>
      <c r="J4104" s="132"/>
      <c r="K4104" s="132"/>
      <c r="L4104" s="133"/>
      <c r="M4104" s="134"/>
      <c r="N4104" s="132"/>
      <c r="O4104" s="132"/>
      <c r="P4104" s="134" t="str">
        <f t="shared" si="902"/>
        <v>nepildyti</v>
      </c>
      <c r="Q4104" s="135" t="str">
        <f t="shared" si="902"/>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903"/>
        <v>0</v>
      </c>
      <c r="BI4104" s="54">
        <f t="shared" si="898"/>
        <v>0</v>
      </c>
      <c r="BJ4104" s="54">
        <f t="shared" si="897"/>
        <v>0</v>
      </c>
      <c r="BK4104" s="54">
        <f t="shared" si="899"/>
        <v>0</v>
      </c>
      <c r="BL4104" s="54">
        <f t="shared" si="904"/>
        <v>0</v>
      </c>
      <c r="BM4104" s="54">
        <f t="shared" si="905"/>
        <v>0</v>
      </c>
      <c r="BN4104" s="54" t="str">
        <f t="shared" si="906"/>
        <v>ne</v>
      </c>
      <c r="BO4104" s="54" t="str">
        <f t="shared" si="907"/>
        <v>ne</v>
      </c>
      <c r="BP4104" s="54" t="str">
        <f t="shared" si="907"/>
        <v>ne</v>
      </c>
      <c r="BQ4104" s="54" t="str">
        <f t="shared" si="908"/>
        <v>ne</v>
      </c>
      <c r="BR4104" s="54" t="str">
        <f t="shared" si="909"/>
        <v>ne</v>
      </c>
      <c r="BS4104" s="54" t="str">
        <f t="shared" si="900"/>
        <v>ne</v>
      </c>
    </row>
    <row r="4105" spans="2:71" x14ac:dyDescent="0.2">
      <c r="B4105" s="54" t="e">
        <f>VLOOKUP(E4105,'VPS1'!$J$10:$J$29,1,FALSE)</f>
        <v>#N/A</v>
      </c>
      <c r="C4105" s="131" t="str">
        <f t="shared" si="901"/>
        <v/>
      </c>
      <c r="D4105" s="132"/>
      <c r="E4105" s="132"/>
      <c r="F4105" s="55"/>
      <c r="G4105" s="132"/>
      <c r="H4105" s="132"/>
      <c r="I4105" s="132"/>
      <c r="J4105" s="132"/>
      <c r="K4105" s="132"/>
      <c r="L4105" s="133"/>
      <c r="M4105" s="134"/>
      <c r="N4105" s="132"/>
      <c r="O4105" s="132"/>
      <c r="P4105" s="134" t="str">
        <f t="shared" si="902"/>
        <v>nepildyti</v>
      </c>
      <c r="Q4105" s="135" t="str">
        <f t="shared" si="902"/>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903"/>
        <v>0</v>
      </c>
      <c r="BI4105" s="54">
        <f t="shared" si="898"/>
        <v>0</v>
      </c>
      <c r="BJ4105" s="54">
        <f t="shared" si="897"/>
        <v>0</v>
      </c>
      <c r="BK4105" s="54">
        <f t="shared" si="899"/>
        <v>0</v>
      </c>
      <c r="BL4105" s="54">
        <f t="shared" si="904"/>
        <v>0</v>
      </c>
      <c r="BM4105" s="54">
        <f t="shared" si="905"/>
        <v>0</v>
      </c>
      <c r="BN4105" s="54" t="str">
        <f t="shared" si="906"/>
        <v>ne</v>
      </c>
      <c r="BO4105" s="54" t="str">
        <f t="shared" si="907"/>
        <v>ne</v>
      </c>
      <c r="BP4105" s="54" t="str">
        <f t="shared" si="907"/>
        <v>ne</v>
      </c>
      <c r="BQ4105" s="54" t="str">
        <f t="shared" si="908"/>
        <v>ne</v>
      </c>
      <c r="BR4105" s="54" t="str">
        <f t="shared" si="909"/>
        <v>ne</v>
      </c>
      <c r="BS4105" s="54" t="str">
        <f t="shared" si="900"/>
        <v>ne</v>
      </c>
    </row>
    <row r="4106" spans="2:71" x14ac:dyDescent="0.2">
      <c r="B4106" s="54" t="e">
        <f>VLOOKUP(E4106,'VPS1'!$J$10:$J$29,1,FALSE)</f>
        <v>#N/A</v>
      </c>
      <c r="C4106" s="131" t="str">
        <f t="shared" si="901"/>
        <v/>
      </c>
      <c r="D4106" s="132"/>
      <c r="E4106" s="132"/>
      <c r="F4106" s="55"/>
      <c r="G4106" s="132"/>
      <c r="H4106" s="132"/>
      <c r="I4106" s="132"/>
      <c r="J4106" s="132"/>
      <c r="K4106" s="132"/>
      <c r="L4106" s="133"/>
      <c r="M4106" s="134"/>
      <c r="N4106" s="132"/>
      <c r="O4106" s="132"/>
      <c r="P4106" s="134" t="str">
        <f t="shared" si="902"/>
        <v>nepildyti</v>
      </c>
      <c r="Q4106" s="135" t="str">
        <f t="shared" si="902"/>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903"/>
        <v>0</v>
      </c>
      <c r="BI4106" s="54">
        <f t="shared" si="898"/>
        <v>0</v>
      </c>
      <c r="BJ4106" s="54">
        <f t="shared" si="897"/>
        <v>0</v>
      </c>
      <c r="BK4106" s="54">
        <f t="shared" si="899"/>
        <v>0</v>
      </c>
      <c r="BL4106" s="54">
        <f t="shared" si="904"/>
        <v>0</v>
      </c>
      <c r="BM4106" s="54">
        <f t="shared" si="905"/>
        <v>0</v>
      </c>
      <c r="BN4106" s="54" t="str">
        <f t="shared" si="906"/>
        <v>ne</v>
      </c>
      <c r="BO4106" s="54" t="str">
        <f t="shared" si="907"/>
        <v>ne</v>
      </c>
      <c r="BP4106" s="54" t="str">
        <f t="shared" si="907"/>
        <v>ne</v>
      </c>
      <c r="BQ4106" s="54" t="str">
        <f t="shared" si="908"/>
        <v>ne</v>
      </c>
      <c r="BR4106" s="54" t="str">
        <f t="shared" si="909"/>
        <v>ne</v>
      </c>
      <c r="BS4106" s="54" t="str">
        <f t="shared" si="900"/>
        <v>ne</v>
      </c>
    </row>
    <row r="4107" spans="2:71" x14ac:dyDescent="0.2">
      <c r="B4107" s="54" t="e">
        <f>VLOOKUP(E4107,'VPS1'!$J$10:$J$29,1,FALSE)</f>
        <v>#N/A</v>
      </c>
      <c r="C4107" s="131" t="str">
        <f t="shared" si="901"/>
        <v/>
      </c>
      <c r="D4107" s="132"/>
      <c r="E4107" s="132"/>
      <c r="F4107" s="55"/>
      <c r="G4107" s="132"/>
      <c r="H4107" s="132"/>
      <c r="I4107" s="132"/>
      <c r="J4107" s="132"/>
      <c r="K4107" s="132"/>
      <c r="L4107" s="133"/>
      <c r="M4107" s="134"/>
      <c r="N4107" s="132"/>
      <c r="O4107" s="132"/>
      <c r="P4107" s="134" t="str">
        <f t="shared" si="902"/>
        <v>nepildyti</v>
      </c>
      <c r="Q4107" s="135" t="str">
        <f t="shared" si="902"/>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903"/>
        <v>0</v>
      </c>
      <c r="BI4107" s="54">
        <f t="shared" si="898"/>
        <v>0</v>
      </c>
      <c r="BJ4107" s="54">
        <f t="shared" si="897"/>
        <v>0</v>
      </c>
      <c r="BK4107" s="54">
        <f t="shared" si="899"/>
        <v>0</v>
      </c>
      <c r="BL4107" s="54">
        <f t="shared" si="904"/>
        <v>0</v>
      </c>
      <c r="BM4107" s="54">
        <f t="shared" si="905"/>
        <v>0</v>
      </c>
      <c r="BN4107" s="54" t="str">
        <f t="shared" si="906"/>
        <v>ne</v>
      </c>
      <c r="BO4107" s="54" t="str">
        <f t="shared" si="907"/>
        <v>ne</v>
      </c>
      <c r="BP4107" s="54" t="str">
        <f t="shared" si="907"/>
        <v>ne</v>
      </c>
      <c r="BQ4107" s="54" t="str">
        <f t="shared" si="908"/>
        <v>ne</v>
      </c>
      <c r="BR4107" s="54" t="str">
        <f t="shared" si="909"/>
        <v>ne</v>
      </c>
      <c r="BS4107" s="54" t="str">
        <f t="shared" si="900"/>
        <v>ne</v>
      </c>
    </row>
    <row r="4108" spans="2:71" x14ac:dyDescent="0.2">
      <c r="B4108" s="54" t="e">
        <f>VLOOKUP(E4108,'VPS1'!$J$10:$J$29,1,FALSE)</f>
        <v>#N/A</v>
      </c>
      <c r="C4108" s="131" t="str">
        <f t="shared" si="901"/>
        <v/>
      </c>
      <c r="D4108" s="132"/>
      <c r="E4108" s="132"/>
      <c r="F4108" s="55"/>
      <c r="G4108" s="132"/>
      <c r="H4108" s="132"/>
      <c r="I4108" s="132"/>
      <c r="J4108" s="132"/>
      <c r="K4108" s="132"/>
      <c r="L4108" s="133"/>
      <c r="M4108" s="134"/>
      <c r="N4108" s="132"/>
      <c r="O4108" s="132"/>
      <c r="P4108" s="134" t="str">
        <f t="shared" si="902"/>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si="903"/>
        <v>0</v>
      </c>
      <c r="BI4108" s="54">
        <f t="shared" si="898"/>
        <v>0</v>
      </c>
      <c r="BJ4108" s="54">
        <f t="shared" si="897"/>
        <v>0</v>
      </c>
      <c r="BK4108" s="54">
        <f t="shared" si="899"/>
        <v>0</v>
      </c>
      <c r="BL4108" s="54">
        <f t="shared" si="904"/>
        <v>0</v>
      </c>
      <c r="BM4108" s="54">
        <f t="shared" si="905"/>
        <v>0</v>
      </c>
      <c r="BN4108" s="54" t="str">
        <f t="shared" si="906"/>
        <v>ne</v>
      </c>
      <c r="BO4108" s="54" t="str">
        <f t="shared" si="907"/>
        <v>ne</v>
      </c>
      <c r="BP4108" s="54" t="str">
        <f t="shared" si="907"/>
        <v>ne</v>
      </c>
      <c r="BQ4108" s="54" t="str">
        <f t="shared" si="908"/>
        <v>ne</v>
      </c>
      <c r="BR4108" s="54" t="str">
        <f t="shared" si="909"/>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ref="BG4114:BG4177" si="910">IF($F4114&gt;0,YEAR($F4114),)</f>
        <v>0</v>
      </c>
      <c r="BH4114" s="54">
        <f t="shared" si="903"/>
        <v>0</v>
      </c>
      <c r="BI4114" s="54">
        <f t="shared" si="898"/>
        <v>0</v>
      </c>
      <c r="BJ4114" s="54">
        <f t="shared" ref="BJ4114:BJ4177" si="911">IF($AI4114&gt;0,YEAR($AI4114),)</f>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910"/>
        <v>0</v>
      </c>
      <c r="BH4115" s="54">
        <f t="shared" si="903"/>
        <v>0</v>
      </c>
      <c r="BI4115" s="54">
        <f t="shared" si="898"/>
        <v>0</v>
      </c>
      <c r="BJ4115" s="54">
        <f t="shared" si="911"/>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910"/>
        <v>0</v>
      </c>
      <c r="BH4116" s="54">
        <f t="shared" si="903"/>
        <v>0</v>
      </c>
      <c r="BI4116" s="54">
        <f t="shared" si="898"/>
        <v>0</v>
      </c>
      <c r="BJ4116" s="54">
        <f t="shared" si="911"/>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910"/>
        <v>0</v>
      </c>
      <c r="BH4117" s="54">
        <f t="shared" si="903"/>
        <v>0</v>
      </c>
      <c r="BI4117" s="54">
        <f t="shared" si="898"/>
        <v>0</v>
      </c>
      <c r="BJ4117" s="54">
        <f t="shared" si="911"/>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910"/>
        <v>0</v>
      </c>
      <c r="BH4118" s="54">
        <f t="shared" si="903"/>
        <v>0</v>
      </c>
      <c r="BI4118" s="54">
        <f t="shared" si="898"/>
        <v>0</v>
      </c>
      <c r="BJ4118" s="54">
        <f t="shared" si="911"/>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si="910"/>
        <v>0</v>
      </c>
      <c r="BH4119" s="54">
        <f t="shared" si="903"/>
        <v>0</v>
      </c>
      <c r="BI4119" s="54">
        <f t="shared" si="898"/>
        <v>0</v>
      </c>
      <c r="BJ4119" s="54">
        <f t="shared" si="911"/>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ref="BI4166:BI4229" si="912">IF($AH4166&gt;0,YEAR($AH4166),)</f>
        <v>0</v>
      </c>
      <c r="BJ4166" s="54">
        <f t="shared" si="911"/>
        <v>0</v>
      </c>
      <c r="BK4166" s="54">
        <f t="shared" ref="BK4166:BK4229" si="913">IF($AJ4166&gt;0,YEAR($AJ4166),)</f>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ref="BS4166:BS4229" si="914">IF(BK4166&gt;0,"taip","ne")</f>
        <v>ne</v>
      </c>
    </row>
    <row r="4167" spans="2:71" x14ac:dyDescent="0.2">
      <c r="B4167" s="54" t="e">
        <f>VLOOKUP(E4167,'VPS1'!$J$10:$J$29,1,FALSE)</f>
        <v>#N/A</v>
      </c>
      <c r="C4167" s="131" t="str">
        <f t="shared" ref="C4167:C4230" si="915">LEFT(E4167,4)</f>
        <v/>
      </c>
      <c r="D4167" s="132"/>
      <c r="E4167" s="132"/>
      <c r="F4167" s="55"/>
      <c r="G4167" s="132"/>
      <c r="H4167" s="132"/>
      <c r="I4167" s="132"/>
      <c r="J4167" s="132"/>
      <c r="K4167" s="132"/>
      <c r="L4167" s="133"/>
      <c r="M4167" s="134"/>
      <c r="N4167" s="132"/>
      <c r="O4167" s="132"/>
      <c r="P4167" s="134" t="str">
        <f t="shared" ref="P4167:Q4230" si="916">IF($N4167="fizinis asmuo","užpildykite","nepildyti")</f>
        <v>nepildyti</v>
      </c>
      <c r="Q4167" s="135" t="str">
        <f t="shared" si="916"/>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ref="BH4167:BH4230" si="917">IF($AF4167&gt;0,YEAR($AF4167),)</f>
        <v>0</v>
      </c>
      <c r="BI4167" s="54">
        <f t="shared" si="912"/>
        <v>0</v>
      </c>
      <c r="BJ4167" s="54">
        <f t="shared" si="911"/>
        <v>0</v>
      </c>
      <c r="BK4167" s="54">
        <f t="shared" si="913"/>
        <v>0</v>
      </c>
      <c r="BL4167" s="54">
        <f t="shared" ref="BL4167:BL4230" si="918">IF($AK4167&gt;0,$AK4167,)</f>
        <v>0</v>
      </c>
      <c r="BM4167" s="54">
        <f t="shared" ref="BM4167:BM4230" si="919">IF($AL4167&gt;0,$AL4167,)</f>
        <v>0</v>
      </c>
      <c r="BN4167" s="54" t="str">
        <f t="shared" ref="BN4167:BN4230" si="920">IF(BH4167&gt;0,"taip","ne")</f>
        <v>ne</v>
      </c>
      <c r="BO4167" s="54" t="str">
        <f t="shared" ref="BO4167:BP4230" si="921">IF(BI4167&gt;0,"taip","ne")</f>
        <v>ne</v>
      </c>
      <c r="BP4167" s="54" t="str">
        <f t="shared" si="921"/>
        <v>ne</v>
      </c>
      <c r="BQ4167" s="54" t="str">
        <f t="shared" ref="BQ4167:BQ4230" si="922">IF(BL4167&gt;0,"taip","ne")</f>
        <v>ne</v>
      </c>
      <c r="BR4167" s="54" t="str">
        <f t="shared" ref="BR4167:BR4230" si="923">IF(BM4167&gt;0,"taip","ne")</f>
        <v>ne</v>
      </c>
      <c r="BS4167" s="54" t="str">
        <f t="shared" si="914"/>
        <v>ne</v>
      </c>
    </row>
    <row r="4168" spans="2:71" x14ac:dyDescent="0.2">
      <c r="B4168" s="54" t="e">
        <f>VLOOKUP(E4168,'VPS1'!$J$10:$J$29,1,FALSE)</f>
        <v>#N/A</v>
      </c>
      <c r="C4168" s="131" t="str">
        <f t="shared" si="915"/>
        <v/>
      </c>
      <c r="D4168" s="132"/>
      <c r="E4168" s="132"/>
      <c r="F4168" s="55"/>
      <c r="G4168" s="132"/>
      <c r="H4168" s="132"/>
      <c r="I4168" s="132"/>
      <c r="J4168" s="132"/>
      <c r="K4168" s="132"/>
      <c r="L4168" s="133"/>
      <c r="M4168" s="134"/>
      <c r="N4168" s="132"/>
      <c r="O4168" s="132"/>
      <c r="P4168" s="134" t="str">
        <f t="shared" si="916"/>
        <v>nepildyti</v>
      </c>
      <c r="Q4168" s="135" t="str">
        <f t="shared" si="916"/>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17"/>
        <v>0</v>
      </c>
      <c r="BI4168" s="54">
        <f t="shared" si="912"/>
        <v>0</v>
      </c>
      <c r="BJ4168" s="54">
        <f t="shared" si="911"/>
        <v>0</v>
      </c>
      <c r="BK4168" s="54">
        <f t="shared" si="913"/>
        <v>0</v>
      </c>
      <c r="BL4168" s="54">
        <f t="shared" si="918"/>
        <v>0</v>
      </c>
      <c r="BM4168" s="54">
        <f t="shared" si="919"/>
        <v>0</v>
      </c>
      <c r="BN4168" s="54" t="str">
        <f t="shared" si="920"/>
        <v>ne</v>
      </c>
      <c r="BO4168" s="54" t="str">
        <f t="shared" si="921"/>
        <v>ne</v>
      </c>
      <c r="BP4168" s="54" t="str">
        <f t="shared" si="921"/>
        <v>ne</v>
      </c>
      <c r="BQ4168" s="54" t="str">
        <f t="shared" si="922"/>
        <v>ne</v>
      </c>
      <c r="BR4168" s="54" t="str">
        <f t="shared" si="923"/>
        <v>ne</v>
      </c>
      <c r="BS4168" s="54" t="str">
        <f t="shared" si="914"/>
        <v>ne</v>
      </c>
    </row>
    <row r="4169" spans="2:71" x14ac:dyDescent="0.2">
      <c r="B4169" s="54" t="e">
        <f>VLOOKUP(E4169,'VPS1'!$J$10:$J$29,1,FALSE)</f>
        <v>#N/A</v>
      </c>
      <c r="C4169" s="131" t="str">
        <f t="shared" si="915"/>
        <v/>
      </c>
      <c r="D4169" s="132"/>
      <c r="E4169" s="132"/>
      <c r="F4169" s="55"/>
      <c r="G4169" s="132"/>
      <c r="H4169" s="132"/>
      <c r="I4169" s="132"/>
      <c r="J4169" s="132"/>
      <c r="K4169" s="132"/>
      <c r="L4169" s="133"/>
      <c r="M4169" s="134"/>
      <c r="N4169" s="132"/>
      <c r="O4169" s="132"/>
      <c r="P4169" s="134" t="str">
        <f t="shared" si="916"/>
        <v>nepildyti</v>
      </c>
      <c r="Q4169" s="135" t="str">
        <f t="shared" si="916"/>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17"/>
        <v>0</v>
      </c>
      <c r="BI4169" s="54">
        <f t="shared" si="912"/>
        <v>0</v>
      </c>
      <c r="BJ4169" s="54">
        <f t="shared" si="911"/>
        <v>0</v>
      </c>
      <c r="BK4169" s="54">
        <f t="shared" si="913"/>
        <v>0</v>
      </c>
      <c r="BL4169" s="54">
        <f t="shared" si="918"/>
        <v>0</v>
      </c>
      <c r="BM4169" s="54">
        <f t="shared" si="919"/>
        <v>0</v>
      </c>
      <c r="BN4169" s="54" t="str">
        <f t="shared" si="920"/>
        <v>ne</v>
      </c>
      <c r="BO4169" s="54" t="str">
        <f t="shared" si="921"/>
        <v>ne</v>
      </c>
      <c r="BP4169" s="54" t="str">
        <f t="shared" si="921"/>
        <v>ne</v>
      </c>
      <c r="BQ4169" s="54" t="str">
        <f t="shared" si="922"/>
        <v>ne</v>
      </c>
      <c r="BR4169" s="54" t="str">
        <f t="shared" si="923"/>
        <v>ne</v>
      </c>
      <c r="BS4169" s="54" t="str">
        <f t="shared" si="914"/>
        <v>ne</v>
      </c>
    </row>
    <row r="4170" spans="2:71" x14ac:dyDescent="0.2">
      <c r="B4170" s="54" t="e">
        <f>VLOOKUP(E4170,'VPS1'!$J$10:$J$29,1,FALSE)</f>
        <v>#N/A</v>
      </c>
      <c r="C4170" s="131" t="str">
        <f t="shared" si="915"/>
        <v/>
      </c>
      <c r="D4170" s="132"/>
      <c r="E4170" s="132"/>
      <c r="F4170" s="55"/>
      <c r="G4170" s="132"/>
      <c r="H4170" s="132"/>
      <c r="I4170" s="132"/>
      <c r="J4170" s="132"/>
      <c r="K4170" s="132"/>
      <c r="L4170" s="133"/>
      <c r="M4170" s="134"/>
      <c r="N4170" s="132"/>
      <c r="O4170" s="132"/>
      <c r="P4170" s="134" t="str">
        <f t="shared" si="916"/>
        <v>nepildyti</v>
      </c>
      <c r="Q4170" s="135" t="str">
        <f t="shared" si="916"/>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17"/>
        <v>0</v>
      </c>
      <c r="BI4170" s="54">
        <f t="shared" si="912"/>
        <v>0</v>
      </c>
      <c r="BJ4170" s="54">
        <f t="shared" si="911"/>
        <v>0</v>
      </c>
      <c r="BK4170" s="54">
        <f t="shared" si="913"/>
        <v>0</v>
      </c>
      <c r="BL4170" s="54">
        <f t="shared" si="918"/>
        <v>0</v>
      </c>
      <c r="BM4170" s="54">
        <f t="shared" si="919"/>
        <v>0</v>
      </c>
      <c r="BN4170" s="54" t="str">
        <f t="shared" si="920"/>
        <v>ne</v>
      </c>
      <c r="BO4170" s="54" t="str">
        <f t="shared" si="921"/>
        <v>ne</v>
      </c>
      <c r="BP4170" s="54" t="str">
        <f t="shared" si="921"/>
        <v>ne</v>
      </c>
      <c r="BQ4170" s="54" t="str">
        <f t="shared" si="922"/>
        <v>ne</v>
      </c>
      <c r="BR4170" s="54" t="str">
        <f t="shared" si="923"/>
        <v>ne</v>
      </c>
      <c r="BS4170" s="54" t="str">
        <f t="shared" si="914"/>
        <v>ne</v>
      </c>
    </row>
    <row r="4171" spans="2:71" x14ac:dyDescent="0.2">
      <c r="B4171" s="54" t="e">
        <f>VLOOKUP(E4171,'VPS1'!$J$10:$J$29,1,FALSE)</f>
        <v>#N/A</v>
      </c>
      <c r="C4171" s="131" t="str">
        <f t="shared" si="915"/>
        <v/>
      </c>
      <c r="D4171" s="132"/>
      <c r="E4171" s="132"/>
      <c r="F4171" s="55"/>
      <c r="G4171" s="132"/>
      <c r="H4171" s="132"/>
      <c r="I4171" s="132"/>
      <c r="J4171" s="132"/>
      <c r="K4171" s="132"/>
      <c r="L4171" s="133"/>
      <c r="M4171" s="134"/>
      <c r="N4171" s="132"/>
      <c r="O4171" s="132"/>
      <c r="P4171" s="134" t="str">
        <f t="shared" si="916"/>
        <v>nepildyti</v>
      </c>
      <c r="Q4171" s="135" t="str">
        <f t="shared" si="916"/>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17"/>
        <v>0</v>
      </c>
      <c r="BI4171" s="54">
        <f t="shared" si="912"/>
        <v>0</v>
      </c>
      <c r="BJ4171" s="54">
        <f t="shared" si="911"/>
        <v>0</v>
      </c>
      <c r="BK4171" s="54">
        <f t="shared" si="913"/>
        <v>0</v>
      </c>
      <c r="BL4171" s="54">
        <f t="shared" si="918"/>
        <v>0</v>
      </c>
      <c r="BM4171" s="54">
        <f t="shared" si="919"/>
        <v>0</v>
      </c>
      <c r="BN4171" s="54" t="str">
        <f t="shared" si="920"/>
        <v>ne</v>
      </c>
      <c r="BO4171" s="54" t="str">
        <f t="shared" si="921"/>
        <v>ne</v>
      </c>
      <c r="BP4171" s="54" t="str">
        <f t="shared" si="921"/>
        <v>ne</v>
      </c>
      <c r="BQ4171" s="54" t="str">
        <f t="shared" si="922"/>
        <v>ne</v>
      </c>
      <c r="BR4171" s="54" t="str">
        <f t="shared" si="923"/>
        <v>ne</v>
      </c>
      <c r="BS4171" s="54" t="str">
        <f t="shared" si="914"/>
        <v>ne</v>
      </c>
    </row>
    <row r="4172" spans="2:71" x14ac:dyDescent="0.2">
      <c r="B4172" s="54" t="e">
        <f>VLOOKUP(E4172,'VPS1'!$J$10:$J$29,1,FALSE)</f>
        <v>#N/A</v>
      </c>
      <c r="C4172" s="131" t="str">
        <f t="shared" si="915"/>
        <v/>
      </c>
      <c r="D4172" s="132"/>
      <c r="E4172" s="132"/>
      <c r="F4172" s="55"/>
      <c r="G4172" s="132"/>
      <c r="H4172" s="132"/>
      <c r="I4172" s="132"/>
      <c r="J4172" s="132"/>
      <c r="K4172" s="132"/>
      <c r="L4172" s="133"/>
      <c r="M4172" s="134"/>
      <c r="N4172" s="132"/>
      <c r="O4172" s="132"/>
      <c r="P4172" s="134" t="str">
        <f t="shared" si="916"/>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si="917"/>
        <v>0</v>
      </c>
      <c r="BI4172" s="54">
        <f t="shared" si="912"/>
        <v>0</v>
      </c>
      <c r="BJ4172" s="54">
        <f t="shared" si="911"/>
        <v>0</v>
      </c>
      <c r="BK4172" s="54">
        <f t="shared" si="913"/>
        <v>0</v>
      </c>
      <c r="BL4172" s="54">
        <f t="shared" si="918"/>
        <v>0</v>
      </c>
      <c r="BM4172" s="54">
        <f t="shared" si="919"/>
        <v>0</v>
      </c>
      <c r="BN4172" s="54" t="str">
        <f t="shared" si="920"/>
        <v>ne</v>
      </c>
      <c r="BO4172" s="54" t="str">
        <f t="shared" si="921"/>
        <v>ne</v>
      </c>
      <c r="BP4172" s="54" t="str">
        <f t="shared" si="921"/>
        <v>ne</v>
      </c>
      <c r="BQ4172" s="54" t="str">
        <f t="shared" si="922"/>
        <v>ne</v>
      </c>
      <c r="BR4172" s="54" t="str">
        <f t="shared" si="923"/>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ref="BG4178:BG4241" si="924">IF($F4178&gt;0,YEAR($F4178),)</f>
        <v>0</v>
      </c>
      <c r="BH4178" s="54">
        <f t="shared" si="917"/>
        <v>0</v>
      </c>
      <c r="BI4178" s="54">
        <f t="shared" si="912"/>
        <v>0</v>
      </c>
      <c r="BJ4178" s="54">
        <f t="shared" ref="BJ4178:BJ4241" si="925">IF($AI4178&gt;0,YEAR($AI4178),)</f>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24"/>
        <v>0</v>
      </c>
      <c r="BH4179" s="54">
        <f t="shared" si="917"/>
        <v>0</v>
      </c>
      <c r="BI4179" s="54">
        <f t="shared" si="912"/>
        <v>0</v>
      </c>
      <c r="BJ4179" s="54">
        <f t="shared" si="925"/>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24"/>
        <v>0</v>
      </c>
      <c r="BH4180" s="54">
        <f t="shared" si="917"/>
        <v>0</v>
      </c>
      <c r="BI4180" s="54">
        <f t="shared" si="912"/>
        <v>0</v>
      </c>
      <c r="BJ4180" s="54">
        <f t="shared" si="925"/>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24"/>
        <v>0</v>
      </c>
      <c r="BH4181" s="54">
        <f t="shared" si="917"/>
        <v>0</v>
      </c>
      <c r="BI4181" s="54">
        <f t="shared" si="912"/>
        <v>0</v>
      </c>
      <c r="BJ4181" s="54">
        <f t="shared" si="925"/>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24"/>
        <v>0</v>
      </c>
      <c r="BH4182" s="54">
        <f t="shared" si="917"/>
        <v>0</v>
      </c>
      <c r="BI4182" s="54">
        <f t="shared" si="912"/>
        <v>0</v>
      </c>
      <c r="BJ4182" s="54">
        <f t="shared" si="925"/>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si="924"/>
        <v>0</v>
      </c>
      <c r="BH4183" s="54">
        <f t="shared" si="917"/>
        <v>0</v>
      </c>
      <c r="BI4183" s="54">
        <f t="shared" si="912"/>
        <v>0</v>
      </c>
      <c r="BJ4183" s="54">
        <f t="shared" si="925"/>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ref="BI4230:BI4293" si="926">IF($AH4230&gt;0,YEAR($AH4230),)</f>
        <v>0</v>
      </c>
      <c r="BJ4230" s="54">
        <f t="shared" si="925"/>
        <v>0</v>
      </c>
      <c r="BK4230" s="54">
        <f t="shared" ref="BK4230:BK4293" si="927">IF($AJ4230&gt;0,YEAR($AJ4230),)</f>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ref="BS4230:BS4293" si="928">IF(BK4230&gt;0,"taip","ne")</f>
        <v>ne</v>
      </c>
    </row>
    <row r="4231" spans="2:71" x14ac:dyDescent="0.2">
      <c r="B4231" s="54" t="e">
        <f>VLOOKUP(E4231,'VPS1'!$J$10:$J$29,1,FALSE)</f>
        <v>#N/A</v>
      </c>
      <c r="C4231" s="131" t="str">
        <f t="shared" ref="C4231:C4294" si="929">LEFT(E4231,4)</f>
        <v/>
      </c>
      <c r="D4231" s="132"/>
      <c r="E4231" s="132"/>
      <c r="F4231" s="55"/>
      <c r="G4231" s="132"/>
      <c r="H4231" s="132"/>
      <c r="I4231" s="132"/>
      <c r="J4231" s="132"/>
      <c r="K4231" s="132"/>
      <c r="L4231" s="133"/>
      <c r="M4231" s="134"/>
      <c r="N4231" s="132"/>
      <c r="O4231" s="132"/>
      <c r="P4231" s="134" t="str">
        <f t="shared" ref="P4231:Q4294" si="930">IF($N4231="fizinis asmuo","užpildykite","nepildyti")</f>
        <v>nepildyti</v>
      </c>
      <c r="Q4231" s="135" t="str">
        <f t="shared" si="930"/>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ref="BH4231:BH4294" si="931">IF($AF4231&gt;0,YEAR($AF4231),)</f>
        <v>0</v>
      </c>
      <c r="BI4231" s="54">
        <f t="shared" si="926"/>
        <v>0</v>
      </c>
      <c r="BJ4231" s="54">
        <f t="shared" si="925"/>
        <v>0</v>
      </c>
      <c r="BK4231" s="54">
        <f t="shared" si="927"/>
        <v>0</v>
      </c>
      <c r="BL4231" s="54">
        <f t="shared" ref="BL4231:BL4294" si="932">IF($AK4231&gt;0,$AK4231,)</f>
        <v>0</v>
      </c>
      <c r="BM4231" s="54">
        <f t="shared" ref="BM4231:BM4294" si="933">IF($AL4231&gt;0,$AL4231,)</f>
        <v>0</v>
      </c>
      <c r="BN4231" s="54" t="str">
        <f t="shared" ref="BN4231:BN4294" si="934">IF(BH4231&gt;0,"taip","ne")</f>
        <v>ne</v>
      </c>
      <c r="BO4231" s="54" t="str">
        <f t="shared" ref="BO4231:BP4294" si="935">IF(BI4231&gt;0,"taip","ne")</f>
        <v>ne</v>
      </c>
      <c r="BP4231" s="54" t="str">
        <f t="shared" si="935"/>
        <v>ne</v>
      </c>
      <c r="BQ4231" s="54" t="str">
        <f t="shared" ref="BQ4231:BQ4294" si="936">IF(BL4231&gt;0,"taip","ne")</f>
        <v>ne</v>
      </c>
      <c r="BR4231" s="54" t="str">
        <f t="shared" ref="BR4231:BR4294" si="937">IF(BM4231&gt;0,"taip","ne")</f>
        <v>ne</v>
      </c>
      <c r="BS4231" s="54" t="str">
        <f t="shared" si="928"/>
        <v>ne</v>
      </c>
    </row>
    <row r="4232" spans="2:71" x14ac:dyDescent="0.2">
      <c r="B4232" s="54" t="e">
        <f>VLOOKUP(E4232,'VPS1'!$J$10:$J$29,1,FALSE)</f>
        <v>#N/A</v>
      </c>
      <c r="C4232" s="131" t="str">
        <f t="shared" si="929"/>
        <v/>
      </c>
      <c r="D4232" s="132"/>
      <c r="E4232" s="132"/>
      <c r="F4232" s="55"/>
      <c r="G4232" s="132"/>
      <c r="H4232" s="132"/>
      <c r="I4232" s="132"/>
      <c r="J4232" s="132"/>
      <c r="K4232" s="132"/>
      <c r="L4232" s="133"/>
      <c r="M4232" s="134"/>
      <c r="N4232" s="132"/>
      <c r="O4232" s="132"/>
      <c r="P4232" s="134" t="str">
        <f t="shared" si="930"/>
        <v>nepildyti</v>
      </c>
      <c r="Q4232" s="135" t="str">
        <f t="shared" si="930"/>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31"/>
        <v>0</v>
      </c>
      <c r="BI4232" s="54">
        <f t="shared" si="926"/>
        <v>0</v>
      </c>
      <c r="BJ4232" s="54">
        <f t="shared" si="925"/>
        <v>0</v>
      </c>
      <c r="BK4232" s="54">
        <f t="shared" si="927"/>
        <v>0</v>
      </c>
      <c r="BL4232" s="54">
        <f t="shared" si="932"/>
        <v>0</v>
      </c>
      <c r="BM4232" s="54">
        <f t="shared" si="933"/>
        <v>0</v>
      </c>
      <c r="BN4232" s="54" t="str">
        <f t="shared" si="934"/>
        <v>ne</v>
      </c>
      <c r="BO4232" s="54" t="str">
        <f t="shared" si="935"/>
        <v>ne</v>
      </c>
      <c r="BP4232" s="54" t="str">
        <f t="shared" si="935"/>
        <v>ne</v>
      </c>
      <c r="BQ4232" s="54" t="str">
        <f t="shared" si="936"/>
        <v>ne</v>
      </c>
      <c r="BR4232" s="54" t="str">
        <f t="shared" si="937"/>
        <v>ne</v>
      </c>
      <c r="BS4232" s="54" t="str">
        <f t="shared" si="928"/>
        <v>ne</v>
      </c>
    </row>
    <row r="4233" spans="2:71" x14ac:dyDescent="0.2">
      <c r="B4233" s="54" t="e">
        <f>VLOOKUP(E4233,'VPS1'!$J$10:$J$29,1,FALSE)</f>
        <v>#N/A</v>
      </c>
      <c r="C4233" s="131" t="str">
        <f t="shared" si="929"/>
        <v/>
      </c>
      <c r="D4233" s="132"/>
      <c r="E4233" s="132"/>
      <c r="F4233" s="55"/>
      <c r="G4233" s="132"/>
      <c r="H4233" s="132"/>
      <c r="I4233" s="132"/>
      <c r="J4233" s="132"/>
      <c r="K4233" s="132"/>
      <c r="L4233" s="133"/>
      <c r="M4233" s="134"/>
      <c r="N4233" s="132"/>
      <c r="O4233" s="132"/>
      <c r="P4233" s="134" t="str">
        <f t="shared" si="930"/>
        <v>nepildyti</v>
      </c>
      <c r="Q4233" s="135" t="str">
        <f t="shared" si="930"/>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31"/>
        <v>0</v>
      </c>
      <c r="BI4233" s="54">
        <f t="shared" si="926"/>
        <v>0</v>
      </c>
      <c r="BJ4233" s="54">
        <f t="shared" si="925"/>
        <v>0</v>
      </c>
      <c r="BK4233" s="54">
        <f t="shared" si="927"/>
        <v>0</v>
      </c>
      <c r="BL4233" s="54">
        <f t="shared" si="932"/>
        <v>0</v>
      </c>
      <c r="BM4233" s="54">
        <f t="shared" si="933"/>
        <v>0</v>
      </c>
      <c r="BN4233" s="54" t="str">
        <f t="shared" si="934"/>
        <v>ne</v>
      </c>
      <c r="BO4233" s="54" t="str">
        <f t="shared" si="935"/>
        <v>ne</v>
      </c>
      <c r="BP4233" s="54" t="str">
        <f t="shared" si="935"/>
        <v>ne</v>
      </c>
      <c r="BQ4233" s="54" t="str">
        <f t="shared" si="936"/>
        <v>ne</v>
      </c>
      <c r="BR4233" s="54" t="str">
        <f t="shared" si="937"/>
        <v>ne</v>
      </c>
      <c r="BS4233" s="54" t="str">
        <f t="shared" si="928"/>
        <v>ne</v>
      </c>
    </row>
    <row r="4234" spans="2:71" x14ac:dyDescent="0.2">
      <c r="B4234" s="54" t="e">
        <f>VLOOKUP(E4234,'VPS1'!$J$10:$J$29,1,FALSE)</f>
        <v>#N/A</v>
      </c>
      <c r="C4234" s="131" t="str">
        <f t="shared" si="929"/>
        <v/>
      </c>
      <c r="D4234" s="132"/>
      <c r="E4234" s="132"/>
      <c r="F4234" s="55"/>
      <c r="G4234" s="132"/>
      <c r="H4234" s="132"/>
      <c r="I4234" s="132"/>
      <c r="J4234" s="132"/>
      <c r="K4234" s="132"/>
      <c r="L4234" s="133"/>
      <c r="M4234" s="134"/>
      <c r="N4234" s="132"/>
      <c r="O4234" s="132"/>
      <c r="P4234" s="134" t="str">
        <f t="shared" si="930"/>
        <v>nepildyti</v>
      </c>
      <c r="Q4234" s="135" t="str">
        <f t="shared" si="930"/>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31"/>
        <v>0</v>
      </c>
      <c r="BI4234" s="54">
        <f t="shared" si="926"/>
        <v>0</v>
      </c>
      <c r="BJ4234" s="54">
        <f t="shared" si="925"/>
        <v>0</v>
      </c>
      <c r="BK4234" s="54">
        <f t="shared" si="927"/>
        <v>0</v>
      </c>
      <c r="BL4234" s="54">
        <f t="shared" si="932"/>
        <v>0</v>
      </c>
      <c r="BM4234" s="54">
        <f t="shared" si="933"/>
        <v>0</v>
      </c>
      <c r="BN4234" s="54" t="str">
        <f t="shared" si="934"/>
        <v>ne</v>
      </c>
      <c r="BO4234" s="54" t="str">
        <f t="shared" si="935"/>
        <v>ne</v>
      </c>
      <c r="BP4234" s="54" t="str">
        <f t="shared" si="935"/>
        <v>ne</v>
      </c>
      <c r="BQ4234" s="54" t="str">
        <f t="shared" si="936"/>
        <v>ne</v>
      </c>
      <c r="BR4234" s="54" t="str">
        <f t="shared" si="937"/>
        <v>ne</v>
      </c>
      <c r="BS4234" s="54" t="str">
        <f t="shared" si="928"/>
        <v>ne</v>
      </c>
    </row>
    <row r="4235" spans="2:71" x14ac:dyDescent="0.2">
      <c r="B4235" s="54" t="e">
        <f>VLOOKUP(E4235,'VPS1'!$J$10:$J$29,1,FALSE)</f>
        <v>#N/A</v>
      </c>
      <c r="C4235" s="131" t="str">
        <f t="shared" si="929"/>
        <v/>
      </c>
      <c r="D4235" s="132"/>
      <c r="E4235" s="132"/>
      <c r="F4235" s="55"/>
      <c r="G4235" s="132"/>
      <c r="H4235" s="132"/>
      <c r="I4235" s="132"/>
      <c r="J4235" s="132"/>
      <c r="K4235" s="132"/>
      <c r="L4235" s="133"/>
      <c r="M4235" s="134"/>
      <c r="N4235" s="132"/>
      <c r="O4235" s="132"/>
      <c r="P4235" s="134" t="str">
        <f t="shared" si="930"/>
        <v>nepildyti</v>
      </c>
      <c r="Q4235" s="135" t="str">
        <f t="shared" si="930"/>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31"/>
        <v>0</v>
      </c>
      <c r="BI4235" s="54">
        <f t="shared" si="926"/>
        <v>0</v>
      </c>
      <c r="BJ4235" s="54">
        <f t="shared" si="925"/>
        <v>0</v>
      </c>
      <c r="BK4235" s="54">
        <f t="shared" si="927"/>
        <v>0</v>
      </c>
      <c r="BL4235" s="54">
        <f t="shared" si="932"/>
        <v>0</v>
      </c>
      <c r="BM4235" s="54">
        <f t="shared" si="933"/>
        <v>0</v>
      </c>
      <c r="BN4235" s="54" t="str">
        <f t="shared" si="934"/>
        <v>ne</v>
      </c>
      <c r="BO4235" s="54" t="str">
        <f t="shared" si="935"/>
        <v>ne</v>
      </c>
      <c r="BP4235" s="54" t="str">
        <f t="shared" si="935"/>
        <v>ne</v>
      </c>
      <c r="BQ4235" s="54" t="str">
        <f t="shared" si="936"/>
        <v>ne</v>
      </c>
      <c r="BR4235" s="54" t="str">
        <f t="shared" si="937"/>
        <v>ne</v>
      </c>
      <c r="BS4235" s="54" t="str">
        <f t="shared" si="928"/>
        <v>ne</v>
      </c>
    </row>
    <row r="4236" spans="2:71" x14ac:dyDescent="0.2">
      <c r="B4236" s="54" t="e">
        <f>VLOOKUP(E4236,'VPS1'!$J$10:$J$29,1,FALSE)</f>
        <v>#N/A</v>
      </c>
      <c r="C4236" s="131" t="str">
        <f t="shared" si="929"/>
        <v/>
      </c>
      <c r="D4236" s="132"/>
      <c r="E4236" s="132"/>
      <c r="F4236" s="55"/>
      <c r="G4236" s="132"/>
      <c r="H4236" s="132"/>
      <c r="I4236" s="132"/>
      <c r="J4236" s="132"/>
      <c r="K4236" s="132"/>
      <c r="L4236" s="133"/>
      <c r="M4236" s="134"/>
      <c r="N4236" s="132"/>
      <c r="O4236" s="132"/>
      <c r="P4236" s="134" t="str">
        <f t="shared" si="930"/>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si="931"/>
        <v>0</v>
      </c>
      <c r="BI4236" s="54">
        <f t="shared" si="926"/>
        <v>0</v>
      </c>
      <c r="BJ4236" s="54">
        <f t="shared" si="925"/>
        <v>0</v>
      </c>
      <c r="BK4236" s="54">
        <f t="shared" si="927"/>
        <v>0</v>
      </c>
      <c r="BL4236" s="54">
        <f t="shared" si="932"/>
        <v>0</v>
      </c>
      <c r="BM4236" s="54">
        <f t="shared" si="933"/>
        <v>0</v>
      </c>
      <c r="BN4236" s="54" t="str">
        <f t="shared" si="934"/>
        <v>ne</v>
      </c>
      <c r="BO4236" s="54" t="str">
        <f t="shared" si="935"/>
        <v>ne</v>
      </c>
      <c r="BP4236" s="54" t="str">
        <f t="shared" si="935"/>
        <v>ne</v>
      </c>
      <c r="BQ4236" s="54" t="str">
        <f t="shared" si="936"/>
        <v>ne</v>
      </c>
      <c r="BR4236" s="54" t="str">
        <f t="shared" si="937"/>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ref="BG4242:BG4305" si="938">IF($F4242&gt;0,YEAR($F4242),)</f>
        <v>0</v>
      </c>
      <c r="BH4242" s="54">
        <f t="shared" si="931"/>
        <v>0</v>
      </c>
      <c r="BI4242" s="54">
        <f t="shared" si="926"/>
        <v>0</v>
      </c>
      <c r="BJ4242" s="54">
        <f t="shared" ref="BJ4242:BJ4305" si="939">IF($AI4242&gt;0,YEAR($AI4242),)</f>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38"/>
        <v>0</v>
      </c>
      <c r="BH4243" s="54">
        <f t="shared" si="931"/>
        <v>0</v>
      </c>
      <c r="BI4243" s="54">
        <f t="shared" si="926"/>
        <v>0</v>
      </c>
      <c r="BJ4243" s="54">
        <f t="shared" si="939"/>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38"/>
        <v>0</v>
      </c>
      <c r="BH4244" s="54">
        <f t="shared" si="931"/>
        <v>0</v>
      </c>
      <c r="BI4244" s="54">
        <f t="shared" si="926"/>
        <v>0</v>
      </c>
      <c r="BJ4244" s="54">
        <f t="shared" si="939"/>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38"/>
        <v>0</v>
      </c>
      <c r="BH4245" s="54">
        <f t="shared" si="931"/>
        <v>0</v>
      </c>
      <c r="BI4245" s="54">
        <f t="shared" si="926"/>
        <v>0</v>
      </c>
      <c r="BJ4245" s="54">
        <f t="shared" si="939"/>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38"/>
        <v>0</v>
      </c>
      <c r="BH4246" s="54">
        <f t="shared" si="931"/>
        <v>0</v>
      </c>
      <c r="BI4246" s="54">
        <f t="shared" si="926"/>
        <v>0</v>
      </c>
      <c r="BJ4246" s="54">
        <f t="shared" si="939"/>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si="938"/>
        <v>0</v>
      </c>
      <c r="BH4247" s="54">
        <f t="shared" si="931"/>
        <v>0</v>
      </c>
      <c r="BI4247" s="54">
        <f t="shared" si="926"/>
        <v>0</v>
      </c>
      <c r="BJ4247" s="54">
        <f t="shared" si="939"/>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ref="BI4294:BI4357" si="940">IF($AH4294&gt;0,YEAR($AH4294),)</f>
        <v>0</v>
      </c>
      <c r="BJ4294" s="54">
        <f t="shared" si="939"/>
        <v>0</v>
      </c>
      <c r="BK4294" s="54">
        <f t="shared" ref="BK4294:BK4357" si="941">IF($AJ4294&gt;0,YEAR($AJ4294),)</f>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ref="BS4294:BS4357" si="942">IF(BK4294&gt;0,"taip","ne")</f>
        <v>ne</v>
      </c>
    </row>
    <row r="4295" spans="2:71" x14ac:dyDescent="0.2">
      <c r="B4295" s="54" t="e">
        <f>VLOOKUP(E4295,'VPS1'!$J$10:$J$29,1,FALSE)</f>
        <v>#N/A</v>
      </c>
      <c r="C4295" s="131" t="str">
        <f t="shared" ref="C4295:C4358" si="943">LEFT(E4295,4)</f>
        <v/>
      </c>
      <c r="D4295" s="132"/>
      <c r="E4295" s="132"/>
      <c r="F4295" s="55"/>
      <c r="G4295" s="132"/>
      <c r="H4295" s="132"/>
      <c r="I4295" s="132"/>
      <c r="J4295" s="132"/>
      <c r="K4295" s="132"/>
      <c r="L4295" s="133"/>
      <c r="M4295" s="134"/>
      <c r="N4295" s="132"/>
      <c r="O4295" s="132"/>
      <c r="P4295" s="134" t="str">
        <f t="shared" ref="P4295:Q4358" si="944">IF($N4295="fizinis asmuo","užpildykite","nepildyti")</f>
        <v>nepildyti</v>
      </c>
      <c r="Q4295" s="135" t="str">
        <f t="shared" si="944"/>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ref="BH4295:BH4358" si="945">IF($AF4295&gt;0,YEAR($AF4295),)</f>
        <v>0</v>
      </c>
      <c r="BI4295" s="54">
        <f t="shared" si="940"/>
        <v>0</v>
      </c>
      <c r="BJ4295" s="54">
        <f t="shared" si="939"/>
        <v>0</v>
      </c>
      <c r="BK4295" s="54">
        <f t="shared" si="941"/>
        <v>0</v>
      </c>
      <c r="BL4295" s="54">
        <f t="shared" ref="BL4295:BL4358" si="946">IF($AK4295&gt;0,$AK4295,)</f>
        <v>0</v>
      </c>
      <c r="BM4295" s="54">
        <f t="shared" ref="BM4295:BM4358" si="947">IF($AL4295&gt;0,$AL4295,)</f>
        <v>0</v>
      </c>
      <c r="BN4295" s="54" t="str">
        <f t="shared" ref="BN4295:BN4358" si="948">IF(BH4295&gt;0,"taip","ne")</f>
        <v>ne</v>
      </c>
      <c r="BO4295" s="54" t="str">
        <f t="shared" ref="BO4295:BP4358" si="949">IF(BI4295&gt;0,"taip","ne")</f>
        <v>ne</v>
      </c>
      <c r="BP4295" s="54" t="str">
        <f t="shared" si="949"/>
        <v>ne</v>
      </c>
      <c r="BQ4295" s="54" t="str">
        <f t="shared" ref="BQ4295:BQ4358" si="950">IF(BL4295&gt;0,"taip","ne")</f>
        <v>ne</v>
      </c>
      <c r="BR4295" s="54" t="str">
        <f t="shared" ref="BR4295:BR4358" si="951">IF(BM4295&gt;0,"taip","ne")</f>
        <v>ne</v>
      </c>
      <c r="BS4295" s="54" t="str">
        <f t="shared" si="942"/>
        <v>ne</v>
      </c>
    </row>
    <row r="4296" spans="2:71" x14ac:dyDescent="0.2">
      <c r="B4296" s="54" t="e">
        <f>VLOOKUP(E4296,'VPS1'!$J$10:$J$29,1,FALSE)</f>
        <v>#N/A</v>
      </c>
      <c r="C4296" s="131" t="str">
        <f t="shared" si="943"/>
        <v/>
      </c>
      <c r="D4296" s="132"/>
      <c r="E4296" s="132"/>
      <c r="F4296" s="55"/>
      <c r="G4296" s="132"/>
      <c r="H4296" s="132"/>
      <c r="I4296" s="132"/>
      <c r="J4296" s="132"/>
      <c r="K4296" s="132"/>
      <c r="L4296" s="133"/>
      <c r="M4296" s="134"/>
      <c r="N4296" s="132"/>
      <c r="O4296" s="132"/>
      <c r="P4296" s="134" t="str">
        <f t="shared" si="944"/>
        <v>nepildyti</v>
      </c>
      <c r="Q4296" s="135" t="str">
        <f t="shared" si="944"/>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45"/>
        <v>0</v>
      </c>
      <c r="BI4296" s="54">
        <f t="shared" si="940"/>
        <v>0</v>
      </c>
      <c r="BJ4296" s="54">
        <f t="shared" si="939"/>
        <v>0</v>
      </c>
      <c r="BK4296" s="54">
        <f t="shared" si="941"/>
        <v>0</v>
      </c>
      <c r="BL4296" s="54">
        <f t="shared" si="946"/>
        <v>0</v>
      </c>
      <c r="BM4296" s="54">
        <f t="shared" si="947"/>
        <v>0</v>
      </c>
      <c r="BN4296" s="54" t="str">
        <f t="shared" si="948"/>
        <v>ne</v>
      </c>
      <c r="BO4296" s="54" t="str">
        <f t="shared" si="949"/>
        <v>ne</v>
      </c>
      <c r="BP4296" s="54" t="str">
        <f t="shared" si="949"/>
        <v>ne</v>
      </c>
      <c r="BQ4296" s="54" t="str">
        <f t="shared" si="950"/>
        <v>ne</v>
      </c>
      <c r="BR4296" s="54" t="str">
        <f t="shared" si="951"/>
        <v>ne</v>
      </c>
      <c r="BS4296" s="54" t="str">
        <f t="shared" si="942"/>
        <v>ne</v>
      </c>
    </row>
    <row r="4297" spans="2:71" x14ac:dyDescent="0.2">
      <c r="B4297" s="54" t="e">
        <f>VLOOKUP(E4297,'VPS1'!$J$10:$J$29,1,FALSE)</f>
        <v>#N/A</v>
      </c>
      <c r="C4297" s="131" t="str">
        <f t="shared" si="943"/>
        <v/>
      </c>
      <c r="D4297" s="132"/>
      <c r="E4297" s="132"/>
      <c r="F4297" s="55"/>
      <c r="G4297" s="132"/>
      <c r="H4297" s="132"/>
      <c r="I4297" s="132"/>
      <c r="J4297" s="132"/>
      <c r="K4297" s="132"/>
      <c r="L4297" s="133"/>
      <c r="M4297" s="134"/>
      <c r="N4297" s="132"/>
      <c r="O4297" s="132"/>
      <c r="P4297" s="134" t="str">
        <f t="shared" si="944"/>
        <v>nepildyti</v>
      </c>
      <c r="Q4297" s="135" t="str">
        <f t="shared" si="944"/>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45"/>
        <v>0</v>
      </c>
      <c r="BI4297" s="54">
        <f t="shared" si="940"/>
        <v>0</v>
      </c>
      <c r="BJ4297" s="54">
        <f t="shared" si="939"/>
        <v>0</v>
      </c>
      <c r="BK4297" s="54">
        <f t="shared" si="941"/>
        <v>0</v>
      </c>
      <c r="BL4297" s="54">
        <f t="shared" si="946"/>
        <v>0</v>
      </c>
      <c r="BM4297" s="54">
        <f t="shared" si="947"/>
        <v>0</v>
      </c>
      <c r="BN4297" s="54" t="str">
        <f t="shared" si="948"/>
        <v>ne</v>
      </c>
      <c r="BO4297" s="54" t="str">
        <f t="shared" si="949"/>
        <v>ne</v>
      </c>
      <c r="BP4297" s="54" t="str">
        <f t="shared" si="949"/>
        <v>ne</v>
      </c>
      <c r="BQ4297" s="54" t="str">
        <f t="shared" si="950"/>
        <v>ne</v>
      </c>
      <c r="BR4297" s="54" t="str">
        <f t="shared" si="951"/>
        <v>ne</v>
      </c>
      <c r="BS4297" s="54" t="str">
        <f t="shared" si="942"/>
        <v>ne</v>
      </c>
    </row>
    <row r="4298" spans="2:71" x14ac:dyDescent="0.2">
      <c r="B4298" s="54" t="e">
        <f>VLOOKUP(E4298,'VPS1'!$J$10:$J$29,1,FALSE)</f>
        <v>#N/A</v>
      </c>
      <c r="C4298" s="131" t="str">
        <f t="shared" si="943"/>
        <v/>
      </c>
      <c r="D4298" s="132"/>
      <c r="E4298" s="132"/>
      <c r="F4298" s="55"/>
      <c r="G4298" s="132"/>
      <c r="H4298" s="132"/>
      <c r="I4298" s="132"/>
      <c r="J4298" s="132"/>
      <c r="K4298" s="132"/>
      <c r="L4298" s="133"/>
      <c r="M4298" s="134"/>
      <c r="N4298" s="132"/>
      <c r="O4298" s="132"/>
      <c r="P4298" s="134" t="str">
        <f t="shared" si="944"/>
        <v>nepildyti</v>
      </c>
      <c r="Q4298" s="135" t="str">
        <f t="shared" si="944"/>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45"/>
        <v>0</v>
      </c>
      <c r="BI4298" s="54">
        <f t="shared" si="940"/>
        <v>0</v>
      </c>
      <c r="BJ4298" s="54">
        <f t="shared" si="939"/>
        <v>0</v>
      </c>
      <c r="BK4298" s="54">
        <f t="shared" si="941"/>
        <v>0</v>
      </c>
      <c r="BL4298" s="54">
        <f t="shared" si="946"/>
        <v>0</v>
      </c>
      <c r="BM4298" s="54">
        <f t="shared" si="947"/>
        <v>0</v>
      </c>
      <c r="BN4298" s="54" t="str">
        <f t="shared" si="948"/>
        <v>ne</v>
      </c>
      <c r="BO4298" s="54" t="str">
        <f t="shared" si="949"/>
        <v>ne</v>
      </c>
      <c r="BP4298" s="54" t="str">
        <f t="shared" si="949"/>
        <v>ne</v>
      </c>
      <c r="BQ4298" s="54" t="str">
        <f t="shared" si="950"/>
        <v>ne</v>
      </c>
      <c r="BR4298" s="54" t="str">
        <f t="shared" si="951"/>
        <v>ne</v>
      </c>
      <c r="BS4298" s="54" t="str">
        <f t="shared" si="942"/>
        <v>ne</v>
      </c>
    </row>
    <row r="4299" spans="2:71" x14ac:dyDescent="0.2">
      <c r="B4299" s="54" t="e">
        <f>VLOOKUP(E4299,'VPS1'!$J$10:$J$29,1,FALSE)</f>
        <v>#N/A</v>
      </c>
      <c r="C4299" s="131" t="str">
        <f t="shared" si="943"/>
        <v/>
      </c>
      <c r="D4299" s="132"/>
      <c r="E4299" s="132"/>
      <c r="F4299" s="55"/>
      <c r="G4299" s="132"/>
      <c r="H4299" s="132"/>
      <c r="I4299" s="132"/>
      <c r="J4299" s="132"/>
      <c r="K4299" s="132"/>
      <c r="L4299" s="133"/>
      <c r="M4299" s="134"/>
      <c r="N4299" s="132"/>
      <c r="O4299" s="132"/>
      <c r="P4299" s="134" t="str">
        <f t="shared" si="944"/>
        <v>nepildyti</v>
      </c>
      <c r="Q4299" s="135" t="str">
        <f t="shared" si="944"/>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45"/>
        <v>0</v>
      </c>
      <c r="BI4299" s="54">
        <f t="shared" si="940"/>
        <v>0</v>
      </c>
      <c r="BJ4299" s="54">
        <f t="shared" si="939"/>
        <v>0</v>
      </c>
      <c r="BK4299" s="54">
        <f t="shared" si="941"/>
        <v>0</v>
      </c>
      <c r="BL4299" s="54">
        <f t="shared" si="946"/>
        <v>0</v>
      </c>
      <c r="BM4299" s="54">
        <f t="shared" si="947"/>
        <v>0</v>
      </c>
      <c r="BN4299" s="54" t="str">
        <f t="shared" si="948"/>
        <v>ne</v>
      </c>
      <c r="BO4299" s="54" t="str">
        <f t="shared" si="949"/>
        <v>ne</v>
      </c>
      <c r="BP4299" s="54" t="str">
        <f t="shared" si="949"/>
        <v>ne</v>
      </c>
      <c r="BQ4299" s="54" t="str">
        <f t="shared" si="950"/>
        <v>ne</v>
      </c>
      <c r="BR4299" s="54" t="str">
        <f t="shared" si="951"/>
        <v>ne</v>
      </c>
      <c r="BS4299" s="54" t="str">
        <f t="shared" si="942"/>
        <v>ne</v>
      </c>
    </row>
    <row r="4300" spans="2:71" x14ac:dyDescent="0.2">
      <c r="B4300" s="54" t="e">
        <f>VLOOKUP(E4300,'VPS1'!$J$10:$J$29,1,FALSE)</f>
        <v>#N/A</v>
      </c>
      <c r="C4300" s="131" t="str">
        <f t="shared" si="943"/>
        <v/>
      </c>
      <c r="D4300" s="132"/>
      <c r="E4300" s="132"/>
      <c r="F4300" s="55"/>
      <c r="G4300" s="132"/>
      <c r="H4300" s="132"/>
      <c r="I4300" s="132"/>
      <c r="J4300" s="132"/>
      <c r="K4300" s="132"/>
      <c r="L4300" s="133"/>
      <c r="M4300" s="134"/>
      <c r="N4300" s="132"/>
      <c r="O4300" s="132"/>
      <c r="P4300" s="134" t="str">
        <f t="shared" si="944"/>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si="945"/>
        <v>0</v>
      </c>
      <c r="BI4300" s="54">
        <f t="shared" si="940"/>
        <v>0</v>
      </c>
      <c r="BJ4300" s="54">
        <f t="shared" si="939"/>
        <v>0</v>
      </c>
      <c r="BK4300" s="54">
        <f t="shared" si="941"/>
        <v>0</v>
      </c>
      <c r="BL4300" s="54">
        <f t="shared" si="946"/>
        <v>0</v>
      </c>
      <c r="BM4300" s="54">
        <f t="shared" si="947"/>
        <v>0</v>
      </c>
      <c r="BN4300" s="54" t="str">
        <f t="shared" si="948"/>
        <v>ne</v>
      </c>
      <c r="BO4300" s="54" t="str">
        <f t="shared" si="949"/>
        <v>ne</v>
      </c>
      <c r="BP4300" s="54" t="str">
        <f t="shared" si="949"/>
        <v>ne</v>
      </c>
      <c r="BQ4300" s="54" t="str">
        <f t="shared" si="950"/>
        <v>ne</v>
      </c>
      <c r="BR4300" s="54" t="str">
        <f t="shared" si="951"/>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ref="BG4306:BG4369" si="952">IF($F4306&gt;0,YEAR($F4306),)</f>
        <v>0</v>
      </c>
      <c r="BH4306" s="54">
        <f t="shared" si="945"/>
        <v>0</v>
      </c>
      <c r="BI4306" s="54">
        <f t="shared" si="940"/>
        <v>0</v>
      </c>
      <c r="BJ4306" s="54">
        <f t="shared" ref="BJ4306:BJ4369" si="953">IF($AI4306&gt;0,YEAR($AI4306),)</f>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52"/>
        <v>0</v>
      </c>
      <c r="BH4307" s="54">
        <f t="shared" si="945"/>
        <v>0</v>
      </c>
      <c r="BI4307" s="54">
        <f t="shared" si="940"/>
        <v>0</v>
      </c>
      <c r="BJ4307" s="54">
        <f t="shared" si="953"/>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52"/>
        <v>0</v>
      </c>
      <c r="BH4308" s="54">
        <f t="shared" si="945"/>
        <v>0</v>
      </c>
      <c r="BI4308" s="54">
        <f t="shared" si="940"/>
        <v>0</v>
      </c>
      <c r="BJ4308" s="54">
        <f t="shared" si="953"/>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52"/>
        <v>0</v>
      </c>
      <c r="BH4309" s="54">
        <f t="shared" si="945"/>
        <v>0</v>
      </c>
      <c r="BI4309" s="54">
        <f t="shared" si="940"/>
        <v>0</v>
      </c>
      <c r="BJ4309" s="54">
        <f t="shared" si="953"/>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52"/>
        <v>0</v>
      </c>
      <c r="BH4310" s="54">
        <f t="shared" si="945"/>
        <v>0</v>
      </c>
      <c r="BI4310" s="54">
        <f t="shared" si="940"/>
        <v>0</v>
      </c>
      <c r="BJ4310" s="54">
        <f t="shared" si="953"/>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si="952"/>
        <v>0</v>
      </c>
      <c r="BH4311" s="54">
        <f t="shared" si="945"/>
        <v>0</v>
      </c>
      <c r="BI4311" s="54">
        <f t="shared" si="940"/>
        <v>0</v>
      </c>
      <c r="BJ4311" s="54">
        <f t="shared" si="953"/>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ref="BI4358:BI4421" si="954">IF($AH4358&gt;0,YEAR($AH4358),)</f>
        <v>0</v>
      </c>
      <c r="BJ4358" s="54">
        <f t="shared" si="953"/>
        <v>0</v>
      </c>
      <c r="BK4358" s="54">
        <f t="shared" ref="BK4358:BK4421" si="955">IF($AJ4358&gt;0,YEAR($AJ4358),)</f>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ref="BS4358:BS4421" si="956">IF(BK4358&gt;0,"taip","ne")</f>
        <v>ne</v>
      </c>
    </row>
    <row r="4359" spans="2:71" x14ac:dyDescent="0.2">
      <c r="B4359" s="54" t="e">
        <f>VLOOKUP(E4359,'VPS1'!$J$10:$J$29,1,FALSE)</f>
        <v>#N/A</v>
      </c>
      <c r="C4359" s="131" t="str">
        <f t="shared" ref="C4359:C4422" si="957">LEFT(E4359,4)</f>
        <v/>
      </c>
      <c r="D4359" s="132"/>
      <c r="E4359" s="132"/>
      <c r="F4359" s="55"/>
      <c r="G4359" s="132"/>
      <c r="H4359" s="132"/>
      <c r="I4359" s="132"/>
      <c r="J4359" s="132"/>
      <c r="K4359" s="132"/>
      <c r="L4359" s="133"/>
      <c r="M4359" s="134"/>
      <c r="N4359" s="132"/>
      <c r="O4359" s="132"/>
      <c r="P4359" s="134" t="str">
        <f t="shared" ref="P4359:Q4422" si="958">IF($N4359="fizinis asmuo","užpildykite","nepildyti")</f>
        <v>nepildyti</v>
      </c>
      <c r="Q4359" s="135" t="str">
        <f t="shared" si="958"/>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ref="BH4359:BH4422" si="959">IF($AF4359&gt;0,YEAR($AF4359),)</f>
        <v>0</v>
      </c>
      <c r="BI4359" s="54">
        <f t="shared" si="954"/>
        <v>0</v>
      </c>
      <c r="BJ4359" s="54">
        <f t="shared" si="953"/>
        <v>0</v>
      </c>
      <c r="BK4359" s="54">
        <f t="shared" si="955"/>
        <v>0</v>
      </c>
      <c r="BL4359" s="54">
        <f t="shared" ref="BL4359:BL4422" si="960">IF($AK4359&gt;0,$AK4359,)</f>
        <v>0</v>
      </c>
      <c r="BM4359" s="54">
        <f t="shared" ref="BM4359:BM4422" si="961">IF($AL4359&gt;0,$AL4359,)</f>
        <v>0</v>
      </c>
      <c r="BN4359" s="54" t="str">
        <f t="shared" ref="BN4359:BN4422" si="962">IF(BH4359&gt;0,"taip","ne")</f>
        <v>ne</v>
      </c>
      <c r="BO4359" s="54" t="str">
        <f t="shared" ref="BO4359:BP4422" si="963">IF(BI4359&gt;0,"taip","ne")</f>
        <v>ne</v>
      </c>
      <c r="BP4359" s="54" t="str">
        <f t="shared" si="963"/>
        <v>ne</v>
      </c>
      <c r="BQ4359" s="54" t="str">
        <f t="shared" ref="BQ4359:BQ4422" si="964">IF(BL4359&gt;0,"taip","ne")</f>
        <v>ne</v>
      </c>
      <c r="BR4359" s="54" t="str">
        <f t="shared" ref="BR4359:BR4422" si="965">IF(BM4359&gt;0,"taip","ne")</f>
        <v>ne</v>
      </c>
      <c r="BS4359" s="54" t="str">
        <f t="shared" si="956"/>
        <v>ne</v>
      </c>
    </row>
    <row r="4360" spans="2:71" x14ac:dyDescent="0.2">
      <c r="B4360" s="54" t="e">
        <f>VLOOKUP(E4360,'VPS1'!$J$10:$J$29,1,FALSE)</f>
        <v>#N/A</v>
      </c>
      <c r="C4360" s="131" t="str">
        <f t="shared" si="957"/>
        <v/>
      </c>
      <c r="D4360" s="132"/>
      <c r="E4360" s="132"/>
      <c r="F4360" s="55"/>
      <c r="G4360" s="132"/>
      <c r="H4360" s="132"/>
      <c r="I4360" s="132"/>
      <c r="J4360" s="132"/>
      <c r="K4360" s="132"/>
      <c r="L4360" s="133"/>
      <c r="M4360" s="134"/>
      <c r="N4360" s="132"/>
      <c r="O4360" s="132"/>
      <c r="P4360" s="134" t="str">
        <f t="shared" si="958"/>
        <v>nepildyti</v>
      </c>
      <c r="Q4360" s="135" t="str">
        <f t="shared" si="958"/>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59"/>
        <v>0</v>
      </c>
      <c r="BI4360" s="54">
        <f t="shared" si="954"/>
        <v>0</v>
      </c>
      <c r="BJ4360" s="54">
        <f t="shared" si="953"/>
        <v>0</v>
      </c>
      <c r="BK4360" s="54">
        <f t="shared" si="955"/>
        <v>0</v>
      </c>
      <c r="BL4360" s="54">
        <f t="shared" si="960"/>
        <v>0</v>
      </c>
      <c r="BM4360" s="54">
        <f t="shared" si="961"/>
        <v>0</v>
      </c>
      <c r="BN4360" s="54" t="str">
        <f t="shared" si="962"/>
        <v>ne</v>
      </c>
      <c r="BO4360" s="54" t="str">
        <f t="shared" si="963"/>
        <v>ne</v>
      </c>
      <c r="BP4360" s="54" t="str">
        <f t="shared" si="963"/>
        <v>ne</v>
      </c>
      <c r="BQ4360" s="54" t="str">
        <f t="shared" si="964"/>
        <v>ne</v>
      </c>
      <c r="BR4360" s="54" t="str">
        <f t="shared" si="965"/>
        <v>ne</v>
      </c>
      <c r="BS4360" s="54" t="str">
        <f t="shared" si="956"/>
        <v>ne</v>
      </c>
    </row>
    <row r="4361" spans="2:71" x14ac:dyDescent="0.2">
      <c r="B4361" s="54" t="e">
        <f>VLOOKUP(E4361,'VPS1'!$J$10:$J$29,1,FALSE)</f>
        <v>#N/A</v>
      </c>
      <c r="C4361" s="131" t="str">
        <f t="shared" si="957"/>
        <v/>
      </c>
      <c r="D4361" s="132"/>
      <c r="E4361" s="132"/>
      <c r="F4361" s="55"/>
      <c r="G4361" s="132"/>
      <c r="H4361" s="132"/>
      <c r="I4361" s="132"/>
      <c r="J4361" s="132"/>
      <c r="K4361" s="132"/>
      <c r="L4361" s="133"/>
      <c r="M4361" s="134"/>
      <c r="N4361" s="132"/>
      <c r="O4361" s="132"/>
      <c r="P4361" s="134" t="str">
        <f t="shared" si="958"/>
        <v>nepildyti</v>
      </c>
      <c r="Q4361" s="135" t="str">
        <f t="shared" si="958"/>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59"/>
        <v>0</v>
      </c>
      <c r="BI4361" s="54">
        <f t="shared" si="954"/>
        <v>0</v>
      </c>
      <c r="BJ4361" s="54">
        <f t="shared" si="953"/>
        <v>0</v>
      </c>
      <c r="BK4361" s="54">
        <f t="shared" si="955"/>
        <v>0</v>
      </c>
      <c r="BL4361" s="54">
        <f t="shared" si="960"/>
        <v>0</v>
      </c>
      <c r="BM4361" s="54">
        <f t="shared" si="961"/>
        <v>0</v>
      </c>
      <c r="BN4361" s="54" t="str">
        <f t="shared" si="962"/>
        <v>ne</v>
      </c>
      <c r="BO4361" s="54" t="str">
        <f t="shared" si="963"/>
        <v>ne</v>
      </c>
      <c r="BP4361" s="54" t="str">
        <f t="shared" si="963"/>
        <v>ne</v>
      </c>
      <c r="BQ4361" s="54" t="str">
        <f t="shared" si="964"/>
        <v>ne</v>
      </c>
      <c r="BR4361" s="54" t="str">
        <f t="shared" si="965"/>
        <v>ne</v>
      </c>
      <c r="BS4361" s="54" t="str">
        <f t="shared" si="956"/>
        <v>ne</v>
      </c>
    </row>
    <row r="4362" spans="2:71" x14ac:dyDescent="0.2">
      <c r="B4362" s="54" t="e">
        <f>VLOOKUP(E4362,'VPS1'!$J$10:$J$29,1,FALSE)</f>
        <v>#N/A</v>
      </c>
      <c r="C4362" s="131" t="str">
        <f t="shared" si="957"/>
        <v/>
      </c>
      <c r="D4362" s="132"/>
      <c r="E4362" s="132"/>
      <c r="F4362" s="55"/>
      <c r="G4362" s="132"/>
      <c r="H4362" s="132"/>
      <c r="I4362" s="132"/>
      <c r="J4362" s="132"/>
      <c r="K4362" s="132"/>
      <c r="L4362" s="133"/>
      <c r="M4362" s="134"/>
      <c r="N4362" s="132"/>
      <c r="O4362" s="132"/>
      <c r="P4362" s="134" t="str">
        <f t="shared" si="958"/>
        <v>nepildyti</v>
      </c>
      <c r="Q4362" s="135" t="str">
        <f t="shared" si="958"/>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59"/>
        <v>0</v>
      </c>
      <c r="BI4362" s="54">
        <f t="shared" si="954"/>
        <v>0</v>
      </c>
      <c r="BJ4362" s="54">
        <f t="shared" si="953"/>
        <v>0</v>
      </c>
      <c r="BK4362" s="54">
        <f t="shared" si="955"/>
        <v>0</v>
      </c>
      <c r="BL4362" s="54">
        <f t="shared" si="960"/>
        <v>0</v>
      </c>
      <c r="BM4362" s="54">
        <f t="shared" si="961"/>
        <v>0</v>
      </c>
      <c r="BN4362" s="54" t="str">
        <f t="shared" si="962"/>
        <v>ne</v>
      </c>
      <c r="BO4362" s="54" t="str">
        <f t="shared" si="963"/>
        <v>ne</v>
      </c>
      <c r="BP4362" s="54" t="str">
        <f t="shared" si="963"/>
        <v>ne</v>
      </c>
      <c r="BQ4362" s="54" t="str">
        <f t="shared" si="964"/>
        <v>ne</v>
      </c>
      <c r="BR4362" s="54" t="str">
        <f t="shared" si="965"/>
        <v>ne</v>
      </c>
      <c r="BS4362" s="54" t="str">
        <f t="shared" si="956"/>
        <v>ne</v>
      </c>
    </row>
    <row r="4363" spans="2:71" x14ac:dyDescent="0.2">
      <c r="B4363" s="54" t="e">
        <f>VLOOKUP(E4363,'VPS1'!$J$10:$J$29,1,FALSE)</f>
        <v>#N/A</v>
      </c>
      <c r="C4363" s="131" t="str">
        <f t="shared" si="957"/>
        <v/>
      </c>
      <c r="D4363" s="132"/>
      <c r="E4363" s="132"/>
      <c r="F4363" s="55"/>
      <c r="G4363" s="132"/>
      <c r="H4363" s="132"/>
      <c r="I4363" s="132"/>
      <c r="J4363" s="132"/>
      <c r="K4363" s="132"/>
      <c r="L4363" s="133"/>
      <c r="M4363" s="134"/>
      <c r="N4363" s="132"/>
      <c r="O4363" s="132"/>
      <c r="P4363" s="134" t="str">
        <f t="shared" si="958"/>
        <v>nepildyti</v>
      </c>
      <c r="Q4363" s="135" t="str">
        <f t="shared" si="958"/>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59"/>
        <v>0</v>
      </c>
      <c r="BI4363" s="54">
        <f t="shared" si="954"/>
        <v>0</v>
      </c>
      <c r="BJ4363" s="54">
        <f t="shared" si="953"/>
        <v>0</v>
      </c>
      <c r="BK4363" s="54">
        <f t="shared" si="955"/>
        <v>0</v>
      </c>
      <c r="BL4363" s="54">
        <f t="shared" si="960"/>
        <v>0</v>
      </c>
      <c r="BM4363" s="54">
        <f t="shared" si="961"/>
        <v>0</v>
      </c>
      <c r="BN4363" s="54" t="str">
        <f t="shared" si="962"/>
        <v>ne</v>
      </c>
      <c r="BO4363" s="54" t="str">
        <f t="shared" si="963"/>
        <v>ne</v>
      </c>
      <c r="BP4363" s="54" t="str">
        <f t="shared" si="963"/>
        <v>ne</v>
      </c>
      <c r="BQ4363" s="54" t="str">
        <f t="shared" si="964"/>
        <v>ne</v>
      </c>
      <c r="BR4363" s="54" t="str">
        <f t="shared" si="965"/>
        <v>ne</v>
      </c>
      <c r="BS4363" s="54" t="str">
        <f t="shared" si="956"/>
        <v>ne</v>
      </c>
    </row>
    <row r="4364" spans="2:71" x14ac:dyDescent="0.2">
      <c r="B4364" s="54" t="e">
        <f>VLOOKUP(E4364,'VPS1'!$J$10:$J$29,1,FALSE)</f>
        <v>#N/A</v>
      </c>
      <c r="C4364" s="131" t="str">
        <f t="shared" si="957"/>
        <v/>
      </c>
      <c r="D4364" s="132"/>
      <c r="E4364" s="132"/>
      <c r="F4364" s="55"/>
      <c r="G4364" s="132"/>
      <c r="H4364" s="132"/>
      <c r="I4364" s="132"/>
      <c r="J4364" s="132"/>
      <c r="K4364" s="132"/>
      <c r="L4364" s="133"/>
      <c r="M4364" s="134"/>
      <c r="N4364" s="132"/>
      <c r="O4364" s="132"/>
      <c r="P4364" s="134" t="str">
        <f t="shared" si="958"/>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si="959"/>
        <v>0</v>
      </c>
      <c r="BI4364" s="54">
        <f t="shared" si="954"/>
        <v>0</v>
      </c>
      <c r="BJ4364" s="54">
        <f t="shared" si="953"/>
        <v>0</v>
      </c>
      <c r="BK4364" s="54">
        <f t="shared" si="955"/>
        <v>0</v>
      </c>
      <c r="BL4364" s="54">
        <f t="shared" si="960"/>
        <v>0</v>
      </c>
      <c r="BM4364" s="54">
        <f t="shared" si="961"/>
        <v>0</v>
      </c>
      <c r="BN4364" s="54" t="str">
        <f t="shared" si="962"/>
        <v>ne</v>
      </c>
      <c r="BO4364" s="54" t="str">
        <f t="shared" si="963"/>
        <v>ne</v>
      </c>
      <c r="BP4364" s="54" t="str">
        <f t="shared" si="963"/>
        <v>ne</v>
      </c>
      <c r="BQ4364" s="54" t="str">
        <f t="shared" si="964"/>
        <v>ne</v>
      </c>
      <c r="BR4364" s="54" t="str">
        <f t="shared" si="965"/>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ref="BG4370:BG4433" si="966">IF($F4370&gt;0,YEAR($F4370),)</f>
        <v>0</v>
      </c>
      <c r="BH4370" s="54">
        <f t="shared" si="959"/>
        <v>0</v>
      </c>
      <c r="BI4370" s="54">
        <f t="shared" si="954"/>
        <v>0</v>
      </c>
      <c r="BJ4370" s="54">
        <f t="shared" ref="BJ4370:BJ4433" si="967">IF($AI4370&gt;0,YEAR($AI4370),)</f>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66"/>
        <v>0</v>
      </c>
      <c r="BH4371" s="54">
        <f t="shared" si="959"/>
        <v>0</v>
      </c>
      <c r="BI4371" s="54">
        <f t="shared" si="954"/>
        <v>0</v>
      </c>
      <c r="BJ4371" s="54">
        <f t="shared" si="967"/>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66"/>
        <v>0</v>
      </c>
      <c r="BH4372" s="54">
        <f t="shared" si="959"/>
        <v>0</v>
      </c>
      <c r="BI4372" s="54">
        <f t="shared" si="954"/>
        <v>0</v>
      </c>
      <c r="BJ4372" s="54">
        <f t="shared" si="967"/>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66"/>
        <v>0</v>
      </c>
      <c r="BH4373" s="54">
        <f t="shared" si="959"/>
        <v>0</v>
      </c>
      <c r="BI4373" s="54">
        <f t="shared" si="954"/>
        <v>0</v>
      </c>
      <c r="BJ4373" s="54">
        <f t="shared" si="967"/>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66"/>
        <v>0</v>
      </c>
      <c r="BH4374" s="54">
        <f t="shared" si="959"/>
        <v>0</v>
      </c>
      <c r="BI4374" s="54">
        <f t="shared" si="954"/>
        <v>0</v>
      </c>
      <c r="BJ4374" s="54">
        <f t="shared" si="967"/>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si="966"/>
        <v>0</v>
      </c>
      <c r="BH4375" s="54">
        <f t="shared" si="959"/>
        <v>0</v>
      </c>
      <c r="BI4375" s="54">
        <f t="shared" si="954"/>
        <v>0</v>
      </c>
      <c r="BJ4375" s="54">
        <f t="shared" si="967"/>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ref="BI4422:BI4485" si="968">IF($AH4422&gt;0,YEAR($AH4422),)</f>
        <v>0</v>
      </c>
      <c r="BJ4422" s="54">
        <f t="shared" si="967"/>
        <v>0</v>
      </c>
      <c r="BK4422" s="54">
        <f t="shared" ref="BK4422:BK4485" si="969">IF($AJ4422&gt;0,YEAR($AJ4422),)</f>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ref="BS4422:BS4485" si="970">IF(BK4422&gt;0,"taip","ne")</f>
        <v>ne</v>
      </c>
    </row>
    <row r="4423" spans="2:71" x14ac:dyDescent="0.2">
      <c r="B4423" s="54" t="e">
        <f>VLOOKUP(E4423,'VPS1'!$J$10:$J$29,1,FALSE)</f>
        <v>#N/A</v>
      </c>
      <c r="C4423" s="131" t="str">
        <f t="shared" ref="C4423:C4486" si="971">LEFT(E4423,4)</f>
        <v/>
      </c>
      <c r="D4423" s="132"/>
      <c r="E4423" s="132"/>
      <c r="F4423" s="55"/>
      <c r="G4423" s="132"/>
      <c r="H4423" s="132"/>
      <c r="I4423" s="132"/>
      <c r="J4423" s="132"/>
      <c r="K4423" s="132"/>
      <c r="L4423" s="133"/>
      <c r="M4423" s="134"/>
      <c r="N4423" s="132"/>
      <c r="O4423" s="132"/>
      <c r="P4423" s="134" t="str">
        <f t="shared" ref="P4423:Q4486" si="972">IF($N4423="fizinis asmuo","užpildykite","nepildyti")</f>
        <v>nepildyti</v>
      </c>
      <c r="Q4423" s="135" t="str">
        <f t="shared" si="972"/>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ref="BH4423:BH4486" si="973">IF($AF4423&gt;0,YEAR($AF4423),)</f>
        <v>0</v>
      </c>
      <c r="BI4423" s="54">
        <f t="shared" si="968"/>
        <v>0</v>
      </c>
      <c r="BJ4423" s="54">
        <f t="shared" si="967"/>
        <v>0</v>
      </c>
      <c r="BK4423" s="54">
        <f t="shared" si="969"/>
        <v>0</v>
      </c>
      <c r="BL4423" s="54">
        <f t="shared" ref="BL4423:BL4486" si="974">IF($AK4423&gt;0,$AK4423,)</f>
        <v>0</v>
      </c>
      <c r="BM4423" s="54">
        <f t="shared" ref="BM4423:BM4486" si="975">IF($AL4423&gt;0,$AL4423,)</f>
        <v>0</v>
      </c>
      <c r="BN4423" s="54" t="str">
        <f t="shared" ref="BN4423:BN4486" si="976">IF(BH4423&gt;0,"taip","ne")</f>
        <v>ne</v>
      </c>
      <c r="BO4423" s="54" t="str">
        <f t="shared" ref="BO4423:BP4486" si="977">IF(BI4423&gt;0,"taip","ne")</f>
        <v>ne</v>
      </c>
      <c r="BP4423" s="54" t="str">
        <f t="shared" si="977"/>
        <v>ne</v>
      </c>
      <c r="BQ4423" s="54" t="str">
        <f t="shared" ref="BQ4423:BQ4486" si="978">IF(BL4423&gt;0,"taip","ne")</f>
        <v>ne</v>
      </c>
      <c r="BR4423" s="54" t="str">
        <f t="shared" ref="BR4423:BR4486" si="979">IF(BM4423&gt;0,"taip","ne")</f>
        <v>ne</v>
      </c>
      <c r="BS4423" s="54" t="str">
        <f t="shared" si="970"/>
        <v>ne</v>
      </c>
    </row>
    <row r="4424" spans="2:71" x14ac:dyDescent="0.2">
      <c r="B4424" s="54" t="e">
        <f>VLOOKUP(E4424,'VPS1'!$J$10:$J$29,1,FALSE)</f>
        <v>#N/A</v>
      </c>
      <c r="C4424" s="131" t="str">
        <f t="shared" si="971"/>
        <v/>
      </c>
      <c r="D4424" s="132"/>
      <c r="E4424" s="132"/>
      <c r="F4424" s="55"/>
      <c r="G4424" s="132"/>
      <c r="H4424" s="132"/>
      <c r="I4424" s="132"/>
      <c r="J4424" s="132"/>
      <c r="K4424" s="132"/>
      <c r="L4424" s="133"/>
      <c r="M4424" s="134"/>
      <c r="N4424" s="132"/>
      <c r="O4424" s="132"/>
      <c r="P4424" s="134" t="str">
        <f t="shared" si="972"/>
        <v>nepildyti</v>
      </c>
      <c r="Q4424" s="135" t="str">
        <f t="shared" si="972"/>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73"/>
        <v>0</v>
      </c>
      <c r="BI4424" s="54">
        <f t="shared" si="968"/>
        <v>0</v>
      </c>
      <c r="BJ4424" s="54">
        <f t="shared" si="967"/>
        <v>0</v>
      </c>
      <c r="BK4424" s="54">
        <f t="shared" si="969"/>
        <v>0</v>
      </c>
      <c r="BL4424" s="54">
        <f t="shared" si="974"/>
        <v>0</v>
      </c>
      <c r="BM4424" s="54">
        <f t="shared" si="975"/>
        <v>0</v>
      </c>
      <c r="BN4424" s="54" t="str">
        <f t="shared" si="976"/>
        <v>ne</v>
      </c>
      <c r="BO4424" s="54" t="str">
        <f t="shared" si="977"/>
        <v>ne</v>
      </c>
      <c r="BP4424" s="54" t="str">
        <f t="shared" si="977"/>
        <v>ne</v>
      </c>
      <c r="BQ4424" s="54" t="str">
        <f t="shared" si="978"/>
        <v>ne</v>
      </c>
      <c r="BR4424" s="54" t="str">
        <f t="shared" si="979"/>
        <v>ne</v>
      </c>
      <c r="BS4424" s="54" t="str">
        <f t="shared" si="970"/>
        <v>ne</v>
      </c>
    </row>
    <row r="4425" spans="2:71" x14ac:dyDescent="0.2">
      <c r="B4425" s="54" t="e">
        <f>VLOOKUP(E4425,'VPS1'!$J$10:$J$29,1,FALSE)</f>
        <v>#N/A</v>
      </c>
      <c r="C4425" s="131" t="str">
        <f t="shared" si="971"/>
        <v/>
      </c>
      <c r="D4425" s="132"/>
      <c r="E4425" s="132"/>
      <c r="F4425" s="55"/>
      <c r="G4425" s="132"/>
      <c r="H4425" s="132"/>
      <c r="I4425" s="132"/>
      <c r="J4425" s="132"/>
      <c r="K4425" s="132"/>
      <c r="L4425" s="133"/>
      <c r="M4425" s="134"/>
      <c r="N4425" s="132"/>
      <c r="O4425" s="132"/>
      <c r="P4425" s="134" t="str">
        <f t="shared" si="972"/>
        <v>nepildyti</v>
      </c>
      <c r="Q4425" s="135" t="str">
        <f t="shared" si="972"/>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73"/>
        <v>0</v>
      </c>
      <c r="BI4425" s="54">
        <f t="shared" si="968"/>
        <v>0</v>
      </c>
      <c r="BJ4425" s="54">
        <f t="shared" si="967"/>
        <v>0</v>
      </c>
      <c r="BK4425" s="54">
        <f t="shared" si="969"/>
        <v>0</v>
      </c>
      <c r="BL4425" s="54">
        <f t="shared" si="974"/>
        <v>0</v>
      </c>
      <c r="BM4425" s="54">
        <f t="shared" si="975"/>
        <v>0</v>
      </c>
      <c r="BN4425" s="54" t="str">
        <f t="shared" si="976"/>
        <v>ne</v>
      </c>
      <c r="BO4425" s="54" t="str">
        <f t="shared" si="977"/>
        <v>ne</v>
      </c>
      <c r="BP4425" s="54" t="str">
        <f t="shared" si="977"/>
        <v>ne</v>
      </c>
      <c r="BQ4425" s="54" t="str">
        <f t="shared" si="978"/>
        <v>ne</v>
      </c>
      <c r="BR4425" s="54" t="str">
        <f t="shared" si="979"/>
        <v>ne</v>
      </c>
      <c r="BS4425" s="54" t="str">
        <f t="shared" si="970"/>
        <v>ne</v>
      </c>
    </row>
    <row r="4426" spans="2:71" x14ac:dyDescent="0.2">
      <c r="B4426" s="54" t="e">
        <f>VLOOKUP(E4426,'VPS1'!$J$10:$J$29,1,FALSE)</f>
        <v>#N/A</v>
      </c>
      <c r="C4426" s="131" t="str">
        <f t="shared" si="971"/>
        <v/>
      </c>
      <c r="D4426" s="132"/>
      <c r="E4426" s="132"/>
      <c r="F4426" s="55"/>
      <c r="G4426" s="132"/>
      <c r="H4426" s="132"/>
      <c r="I4426" s="132"/>
      <c r="J4426" s="132"/>
      <c r="K4426" s="132"/>
      <c r="L4426" s="133"/>
      <c r="M4426" s="134"/>
      <c r="N4426" s="132"/>
      <c r="O4426" s="132"/>
      <c r="P4426" s="134" t="str">
        <f t="shared" si="972"/>
        <v>nepildyti</v>
      </c>
      <c r="Q4426" s="135" t="str">
        <f t="shared" si="972"/>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73"/>
        <v>0</v>
      </c>
      <c r="BI4426" s="54">
        <f t="shared" si="968"/>
        <v>0</v>
      </c>
      <c r="BJ4426" s="54">
        <f t="shared" si="967"/>
        <v>0</v>
      </c>
      <c r="BK4426" s="54">
        <f t="shared" si="969"/>
        <v>0</v>
      </c>
      <c r="BL4426" s="54">
        <f t="shared" si="974"/>
        <v>0</v>
      </c>
      <c r="BM4426" s="54">
        <f t="shared" si="975"/>
        <v>0</v>
      </c>
      <c r="BN4426" s="54" t="str">
        <f t="shared" si="976"/>
        <v>ne</v>
      </c>
      <c r="BO4426" s="54" t="str">
        <f t="shared" si="977"/>
        <v>ne</v>
      </c>
      <c r="BP4426" s="54" t="str">
        <f t="shared" si="977"/>
        <v>ne</v>
      </c>
      <c r="BQ4426" s="54" t="str">
        <f t="shared" si="978"/>
        <v>ne</v>
      </c>
      <c r="BR4426" s="54" t="str">
        <f t="shared" si="979"/>
        <v>ne</v>
      </c>
      <c r="BS4426" s="54" t="str">
        <f t="shared" si="970"/>
        <v>ne</v>
      </c>
    </row>
    <row r="4427" spans="2:71" x14ac:dyDescent="0.2">
      <c r="B4427" s="54" t="e">
        <f>VLOOKUP(E4427,'VPS1'!$J$10:$J$29,1,FALSE)</f>
        <v>#N/A</v>
      </c>
      <c r="C4427" s="131" t="str">
        <f t="shared" si="971"/>
        <v/>
      </c>
      <c r="D4427" s="132"/>
      <c r="E4427" s="132"/>
      <c r="F4427" s="55"/>
      <c r="G4427" s="132"/>
      <c r="H4427" s="132"/>
      <c r="I4427" s="132"/>
      <c r="J4427" s="132"/>
      <c r="K4427" s="132"/>
      <c r="L4427" s="133"/>
      <c r="M4427" s="134"/>
      <c r="N4427" s="132"/>
      <c r="O4427" s="132"/>
      <c r="P4427" s="134" t="str">
        <f t="shared" si="972"/>
        <v>nepildyti</v>
      </c>
      <c r="Q4427" s="135" t="str">
        <f t="shared" si="972"/>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73"/>
        <v>0</v>
      </c>
      <c r="BI4427" s="54">
        <f t="shared" si="968"/>
        <v>0</v>
      </c>
      <c r="BJ4427" s="54">
        <f t="shared" si="967"/>
        <v>0</v>
      </c>
      <c r="BK4427" s="54">
        <f t="shared" si="969"/>
        <v>0</v>
      </c>
      <c r="BL4427" s="54">
        <f t="shared" si="974"/>
        <v>0</v>
      </c>
      <c r="BM4427" s="54">
        <f t="shared" si="975"/>
        <v>0</v>
      </c>
      <c r="BN4427" s="54" t="str">
        <f t="shared" si="976"/>
        <v>ne</v>
      </c>
      <c r="BO4427" s="54" t="str">
        <f t="shared" si="977"/>
        <v>ne</v>
      </c>
      <c r="BP4427" s="54" t="str">
        <f t="shared" si="977"/>
        <v>ne</v>
      </c>
      <c r="BQ4427" s="54" t="str">
        <f t="shared" si="978"/>
        <v>ne</v>
      </c>
      <c r="BR4427" s="54" t="str">
        <f t="shared" si="979"/>
        <v>ne</v>
      </c>
      <c r="BS4427" s="54" t="str">
        <f t="shared" si="970"/>
        <v>ne</v>
      </c>
    </row>
    <row r="4428" spans="2:71" x14ac:dyDescent="0.2">
      <c r="B4428" s="54" t="e">
        <f>VLOOKUP(E4428,'VPS1'!$J$10:$J$29,1,FALSE)</f>
        <v>#N/A</v>
      </c>
      <c r="C4428" s="131" t="str">
        <f t="shared" si="971"/>
        <v/>
      </c>
      <c r="D4428" s="132"/>
      <c r="E4428" s="132"/>
      <c r="F4428" s="55"/>
      <c r="G4428" s="132"/>
      <c r="H4428" s="132"/>
      <c r="I4428" s="132"/>
      <c r="J4428" s="132"/>
      <c r="K4428" s="132"/>
      <c r="L4428" s="133"/>
      <c r="M4428" s="134"/>
      <c r="N4428" s="132"/>
      <c r="O4428" s="132"/>
      <c r="P4428" s="134" t="str">
        <f t="shared" si="972"/>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si="973"/>
        <v>0</v>
      </c>
      <c r="BI4428" s="54">
        <f t="shared" si="968"/>
        <v>0</v>
      </c>
      <c r="BJ4428" s="54">
        <f t="shared" si="967"/>
        <v>0</v>
      </c>
      <c r="BK4428" s="54">
        <f t="shared" si="969"/>
        <v>0</v>
      </c>
      <c r="BL4428" s="54">
        <f t="shared" si="974"/>
        <v>0</v>
      </c>
      <c r="BM4428" s="54">
        <f t="shared" si="975"/>
        <v>0</v>
      </c>
      <c r="BN4428" s="54" t="str">
        <f t="shared" si="976"/>
        <v>ne</v>
      </c>
      <c r="BO4428" s="54" t="str">
        <f t="shared" si="977"/>
        <v>ne</v>
      </c>
      <c r="BP4428" s="54" t="str">
        <f t="shared" si="977"/>
        <v>ne</v>
      </c>
      <c r="BQ4428" s="54" t="str">
        <f t="shared" si="978"/>
        <v>ne</v>
      </c>
      <c r="BR4428" s="54" t="str">
        <f t="shared" si="979"/>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ref="BG4434:BG4497" si="980">IF($F4434&gt;0,YEAR($F4434),)</f>
        <v>0</v>
      </c>
      <c r="BH4434" s="54">
        <f t="shared" si="973"/>
        <v>0</v>
      </c>
      <c r="BI4434" s="54">
        <f t="shared" si="968"/>
        <v>0</v>
      </c>
      <c r="BJ4434" s="54">
        <f t="shared" ref="BJ4434:BJ4497" si="981">IF($AI4434&gt;0,YEAR($AI4434),)</f>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80"/>
        <v>0</v>
      </c>
      <c r="BH4435" s="54">
        <f t="shared" si="973"/>
        <v>0</v>
      </c>
      <c r="BI4435" s="54">
        <f t="shared" si="968"/>
        <v>0</v>
      </c>
      <c r="BJ4435" s="54">
        <f t="shared" si="981"/>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80"/>
        <v>0</v>
      </c>
      <c r="BH4436" s="54">
        <f t="shared" si="973"/>
        <v>0</v>
      </c>
      <c r="BI4436" s="54">
        <f t="shared" si="968"/>
        <v>0</v>
      </c>
      <c r="BJ4436" s="54">
        <f t="shared" si="981"/>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80"/>
        <v>0</v>
      </c>
      <c r="BH4437" s="54">
        <f t="shared" si="973"/>
        <v>0</v>
      </c>
      <c r="BI4437" s="54">
        <f t="shared" si="968"/>
        <v>0</v>
      </c>
      <c r="BJ4437" s="54">
        <f t="shared" si="981"/>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80"/>
        <v>0</v>
      </c>
      <c r="BH4438" s="54">
        <f t="shared" si="973"/>
        <v>0</v>
      </c>
      <c r="BI4438" s="54">
        <f t="shared" si="968"/>
        <v>0</v>
      </c>
      <c r="BJ4438" s="54">
        <f t="shared" si="981"/>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si="980"/>
        <v>0</v>
      </c>
      <c r="BH4439" s="54">
        <f t="shared" si="973"/>
        <v>0</v>
      </c>
      <c r="BI4439" s="54">
        <f t="shared" si="968"/>
        <v>0</v>
      </c>
      <c r="BJ4439" s="54">
        <f t="shared" si="981"/>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ref="BI4486:BI4549" si="982">IF($AH4486&gt;0,YEAR($AH4486),)</f>
        <v>0</v>
      </c>
      <c r="BJ4486" s="54">
        <f t="shared" si="981"/>
        <v>0</v>
      </c>
      <c r="BK4486" s="54">
        <f t="shared" ref="BK4486:BK4549" si="983">IF($AJ4486&gt;0,YEAR($AJ4486),)</f>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ref="BS4486:BS4549" si="984">IF(BK4486&gt;0,"taip","ne")</f>
        <v>ne</v>
      </c>
    </row>
    <row r="4487" spans="2:71" x14ac:dyDescent="0.2">
      <c r="B4487" s="54" t="e">
        <f>VLOOKUP(E4487,'VPS1'!$J$10:$J$29,1,FALSE)</f>
        <v>#N/A</v>
      </c>
      <c r="C4487" s="131" t="str">
        <f t="shared" ref="C4487:C4550" si="985">LEFT(E4487,4)</f>
        <v/>
      </c>
      <c r="D4487" s="132"/>
      <c r="E4487" s="132"/>
      <c r="F4487" s="55"/>
      <c r="G4487" s="132"/>
      <c r="H4487" s="132"/>
      <c r="I4487" s="132"/>
      <c r="J4487" s="132"/>
      <c r="K4487" s="132"/>
      <c r="L4487" s="133"/>
      <c r="M4487" s="134"/>
      <c r="N4487" s="132"/>
      <c r="O4487" s="132"/>
      <c r="P4487" s="134" t="str">
        <f t="shared" ref="P4487:Q4550" si="986">IF($N4487="fizinis asmuo","užpildykite","nepildyti")</f>
        <v>nepildyti</v>
      </c>
      <c r="Q4487" s="135" t="str">
        <f t="shared" si="986"/>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ref="BH4487:BH4550" si="987">IF($AF4487&gt;0,YEAR($AF4487),)</f>
        <v>0</v>
      </c>
      <c r="BI4487" s="54">
        <f t="shared" si="982"/>
        <v>0</v>
      </c>
      <c r="BJ4487" s="54">
        <f t="shared" si="981"/>
        <v>0</v>
      </c>
      <c r="BK4487" s="54">
        <f t="shared" si="983"/>
        <v>0</v>
      </c>
      <c r="BL4487" s="54">
        <f t="shared" ref="BL4487:BL4550" si="988">IF($AK4487&gt;0,$AK4487,)</f>
        <v>0</v>
      </c>
      <c r="BM4487" s="54">
        <f t="shared" ref="BM4487:BM4550" si="989">IF($AL4487&gt;0,$AL4487,)</f>
        <v>0</v>
      </c>
      <c r="BN4487" s="54" t="str">
        <f t="shared" ref="BN4487:BN4550" si="990">IF(BH4487&gt;0,"taip","ne")</f>
        <v>ne</v>
      </c>
      <c r="BO4487" s="54" t="str">
        <f t="shared" ref="BO4487:BP4550" si="991">IF(BI4487&gt;0,"taip","ne")</f>
        <v>ne</v>
      </c>
      <c r="BP4487" s="54" t="str">
        <f t="shared" si="991"/>
        <v>ne</v>
      </c>
      <c r="BQ4487" s="54" t="str">
        <f t="shared" ref="BQ4487:BQ4550" si="992">IF(BL4487&gt;0,"taip","ne")</f>
        <v>ne</v>
      </c>
      <c r="BR4487" s="54" t="str">
        <f t="shared" ref="BR4487:BR4550" si="993">IF(BM4487&gt;0,"taip","ne")</f>
        <v>ne</v>
      </c>
      <c r="BS4487" s="54" t="str">
        <f t="shared" si="984"/>
        <v>ne</v>
      </c>
    </row>
    <row r="4488" spans="2:71" x14ac:dyDescent="0.2">
      <c r="B4488" s="54" t="e">
        <f>VLOOKUP(E4488,'VPS1'!$J$10:$J$29,1,FALSE)</f>
        <v>#N/A</v>
      </c>
      <c r="C4488" s="131" t="str">
        <f t="shared" si="985"/>
        <v/>
      </c>
      <c r="D4488" s="132"/>
      <c r="E4488" s="132"/>
      <c r="F4488" s="55"/>
      <c r="G4488" s="132"/>
      <c r="H4488" s="132"/>
      <c r="I4488" s="132"/>
      <c r="J4488" s="132"/>
      <c r="K4488" s="132"/>
      <c r="L4488" s="133"/>
      <c r="M4488" s="134"/>
      <c r="N4488" s="132"/>
      <c r="O4488" s="132"/>
      <c r="P4488" s="134" t="str">
        <f t="shared" si="986"/>
        <v>nepildyti</v>
      </c>
      <c r="Q4488" s="135" t="str">
        <f t="shared" si="986"/>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87"/>
        <v>0</v>
      </c>
      <c r="BI4488" s="54">
        <f t="shared" si="982"/>
        <v>0</v>
      </c>
      <c r="BJ4488" s="54">
        <f t="shared" si="981"/>
        <v>0</v>
      </c>
      <c r="BK4488" s="54">
        <f t="shared" si="983"/>
        <v>0</v>
      </c>
      <c r="BL4488" s="54">
        <f t="shared" si="988"/>
        <v>0</v>
      </c>
      <c r="BM4488" s="54">
        <f t="shared" si="989"/>
        <v>0</v>
      </c>
      <c r="BN4488" s="54" t="str">
        <f t="shared" si="990"/>
        <v>ne</v>
      </c>
      <c r="BO4488" s="54" t="str">
        <f t="shared" si="991"/>
        <v>ne</v>
      </c>
      <c r="BP4488" s="54" t="str">
        <f t="shared" si="991"/>
        <v>ne</v>
      </c>
      <c r="BQ4488" s="54" t="str">
        <f t="shared" si="992"/>
        <v>ne</v>
      </c>
      <c r="BR4488" s="54" t="str">
        <f t="shared" si="993"/>
        <v>ne</v>
      </c>
      <c r="BS4488" s="54" t="str">
        <f t="shared" si="984"/>
        <v>ne</v>
      </c>
    </row>
    <row r="4489" spans="2:71" x14ac:dyDescent="0.2">
      <c r="B4489" s="54" t="e">
        <f>VLOOKUP(E4489,'VPS1'!$J$10:$J$29,1,FALSE)</f>
        <v>#N/A</v>
      </c>
      <c r="C4489" s="131" t="str">
        <f t="shared" si="985"/>
        <v/>
      </c>
      <c r="D4489" s="132"/>
      <c r="E4489" s="132"/>
      <c r="F4489" s="55"/>
      <c r="G4489" s="132"/>
      <c r="H4489" s="132"/>
      <c r="I4489" s="132"/>
      <c r="J4489" s="132"/>
      <c r="K4489" s="132"/>
      <c r="L4489" s="133"/>
      <c r="M4489" s="134"/>
      <c r="N4489" s="132"/>
      <c r="O4489" s="132"/>
      <c r="P4489" s="134" t="str">
        <f t="shared" si="986"/>
        <v>nepildyti</v>
      </c>
      <c r="Q4489" s="135" t="str">
        <f t="shared" si="986"/>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87"/>
        <v>0</v>
      </c>
      <c r="BI4489" s="54">
        <f t="shared" si="982"/>
        <v>0</v>
      </c>
      <c r="BJ4489" s="54">
        <f t="shared" si="981"/>
        <v>0</v>
      </c>
      <c r="BK4489" s="54">
        <f t="shared" si="983"/>
        <v>0</v>
      </c>
      <c r="BL4489" s="54">
        <f t="shared" si="988"/>
        <v>0</v>
      </c>
      <c r="BM4489" s="54">
        <f t="shared" si="989"/>
        <v>0</v>
      </c>
      <c r="BN4489" s="54" t="str">
        <f t="shared" si="990"/>
        <v>ne</v>
      </c>
      <c r="BO4489" s="54" t="str">
        <f t="shared" si="991"/>
        <v>ne</v>
      </c>
      <c r="BP4489" s="54" t="str">
        <f t="shared" si="991"/>
        <v>ne</v>
      </c>
      <c r="BQ4489" s="54" t="str">
        <f t="shared" si="992"/>
        <v>ne</v>
      </c>
      <c r="BR4489" s="54" t="str">
        <f t="shared" si="993"/>
        <v>ne</v>
      </c>
      <c r="BS4489" s="54" t="str">
        <f t="shared" si="984"/>
        <v>ne</v>
      </c>
    </row>
    <row r="4490" spans="2:71" x14ac:dyDescent="0.2">
      <c r="B4490" s="54" t="e">
        <f>VLOOKUP(E4490,'VPS1'!$J$10:$J$29,1,FALSE)</f>
        <v>#N/A</v>
      </c>
      <c r="C4490" s="131" t="str">
        <f t="shared" si="985"/>
        <v/>
      </c>
      <c r="D4490" s="132"/>
      <c r="E4490" s="132"/>
      <c r="F4490" s="55"/>
      <c r="G4490" s="132"/>
      <c r="H4490" s="132"/>
      <c r="I4490" s="132"/>
      <c r="J4490" s="132"/>
      <c r="K4490" s="132"/>
      <c r="L4490" s="133"/>
      <c r="M4490" s="134"/>
      <c r="N4490" s="132"/>
      <c r="O4490" s="132"/>
      <c r="P4490" s="134" t="str">
        <f t="shared" si="986"/>
        <v>nepildyti</v>
      </c>
      <c r="Q4490" s="135" t="str">
        <f t="shared" si="986"/>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87"/>
        <v>0</v>
      </c>
      <c r="BI4490" s="54">
        <f t="shared" si="982"/>
        <v>0</v>
      </c>
      <c r="BJ4490" s="54">
        <f t="shared" si="981"/>
        <v>0</v>
      </c>
      <c r="BK4490" s="54">
        <f t="shared" si="983"/>
        <v>0</v>
      </c>
      <c r="BL4490" s="54">
        <f t="shared" si="988"/>
        <v>0</v>
      </c>
      <c r="BM4490" s="54">
        <f t="shared" si="989"/>
        <v>0</v>
      </c>
      <c r="BN4490" s="54" t="str">
        <f t="shared" si="990"/>
        <v>ne</v>
      </c>
      <c r="BO4490" s="54" t="str">
        <f t="shared" si="991"/>
        <v>ne</v>
      </c>
      <c r="BP4490" s="54" t="str">
        <f t="shared" si="991"/>
        <v>ne</v>
      </c>
      <c r="BQ4490" s="54" t="str">
        <f t="shared" si="992"/>
        <v>ne</v>
      </c>
      <c r="BR4490" s="54" t="str">
        <f t="shared" si="993"/>
        <v>ne</v>
      </c>
      <c r="BS4490" s="54" t="str">
        <f t="shared" si="984"/>
        <v>ne</v>
      </c>
    </row>
    <row r="4491" spans="2:71" x14ac:dyDescent="0.2">
      <c r="B4491" s="54" t="e">
        <f>VLOOKUP(E4491,'VPS1'!$J$10:$J$29,1,FALSE)</f>
        <v>#N/A</v>
      </c>
      <c r="C4491" s="131" t="str">
        <f t="shared" si="985"/>
        <v/>
      </c>
      <c r="D4491" s="132"/>
      <c r="E4491" s="132"/>
      <c r="F4491" s="55"/>
      <c r="G4491" s="132"/>
      <c r="H4491" s="132"/>
      <c r="I4491" s="132"/>
      <c r="J4491" s="132"/>
      <c r="K4491" s="132"/>
      <c r="L4491" s="133"/>
      <c r="M4491" s="134"/>
      <c r="N4491" s="132"/>
      <c r="O4491" s="132"/>
      <c r="P4491" s="134" t="str">
        <f t="shared" si="986"/>
        <v>nepildyti</v>
      </c>
      <c r="Q4491" s="135" t="str">
        <f t="shared" si="986"/>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87"/>
        <v>0</v>
      </c>
      <c r="BI4491" s="54">
        <f t="shared" si="982"/>
        <v>0</v>
      </c>
      <c r="BJ4491" s="54">
        <f t="shared" si="981"/>
        <v>0</v>
      </c>
      <c r="BK4491" s="54">
        <f t="shared" si="983"/>
        <v>0</v>
      </c>
      <c r="BL4491" s="54">
        <f t="shared" si="988"/>
        <v>0</v>
      </c>
      <c r="BM4491" s="54">
        <f t="shared" si="989"/>
        <v>0</v>
      </c>
      <c r="BN4491" s="54" t="str">
        <f t="shared" si="990"/>
        <v>ne</v>
      </c>
      <c r="BO4491" s="54" t="str">
        <f t="shared" si="991"/>
        <v>ne</v>
      </c>
      <c r="BP4491" s="54" t="str">
        <f t="shared" si="991"/>
        <v>ne</v>
      </c>
      <c r="BQ4491" s="54" t="str">
        <f t="shared" si="992"/>
        <v>ne</v>
      </c>
      <c r="BR4491" s="54" t="str">
        <f t="shared" si="993"/>
        <v>ne</v>
      </c>
      <c r="BS4491" s="54" t="str">
        <f t="shared" si="984"/>
        <v>ne</v>
      </c>
    </row>
    <row r="4492" spans="2:71" x14ac:dyDescent="0.2">
      <c r="B4492" s="54" t="e">
        <f>VLOOKUP(E4492,'VPS1'!$J$10:$J$29,1,FALSE)</f>
        <v>#N/A</v>
      </c>
      <c r="C4492" s="131" t="str">
        <f t="shared" si="985"/>
        <v/>
      </c>
      <c r="D4492" s="132"/>
      <c r="E4492" s="132"/>
      <c r="F4492" s="55"/>
      <c r="G4492" s="132"/>
      <c r="H4492" s="132"/>
      <c r="I4492" s="132"/>
      <c r="J4492" s="132"/>
      <c r="K4492" s="132"/>
      <c r="L4492" s="133"/>
      <c r="M4492" s="134"/>
      <c r="N4492" s="132"/>
      <c r="O4492" s="132"/>
      <c r="P4492" s="134" t="str">
        <f t="shared" si="986"/>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si="987"/>
        <v>0</v>
      </c>
      <c r="BI4492" s="54">
        <f t="shared" si="982"/>
        <v>0</v>
      </c>
      <c r="BJ4492" s="54">
        <f t="shared" si="981"/>
        <v>0</v>
      </c>
      <c r="BK4492" s="54">
        <f t="shared" si="983"/>
        <v>0</v>
      </c>
      <c r="BL4492" s="54">
        <f t="shared" si="988"/>
        <v>0</v>
      </c>
      <c r="BM4492" s="54">
        <f t="shared" si="989"/>
        <v>0</v>
      </c>
      <c r="BN4492" s="54" t="str">
        <f t="shared" si="990"/>
        <v>ne</v>
      </c>
      <c r="BO4492" s="54" t="str">
        <f t="shared" si="991"/>
        <v>ne</v>
      </c>
      <c r="BP4492" s="54" t="str">
        <f t="shared" si="991"/>
        <v>ne</v>
      </c>
      <c r="BQ4492" s="54" t="str">
        <f t="shared" si="992"/>
        <v>ne</v>
      </c>
      <c r="BR4492" s="54" t="str">
        <f t="shared" si="993"/>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ref="BG4498:BG4561" si="994">IF($F4498&gt;0,YEAR($F4498),)</f>
        <v>0</v>
      </c>
      <c r="BH4498" s="54">
        <f t="shared" si="987"/>
        <v>0</v>
      </c>
      <c r="BI4498" s="54">
        <f t="shared" si="982"/>
        <v>0</v>
      </c>
      <c r="BJ4498" s="54">
        <f t="shared" ref="BJ4498:BJ4561" si="995">IF($AI4498&gt;0,YEAR($AI4498),)</f>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94"/>
        <v>0</v>
      </c>
      <c r="BH4499" s="54">
        <f t="shared" si="987"/>
        <v>0</v>
      </c>
      <c r="BI4499" s="54">
        <f t="shared" si="982"/>
        <v>0</v>
      </c>
      <c r="BJ4499" s="54">
        <f t="shared" si="995"/>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94"/>
        <v>0</v>
      </c>
      <c r="BH4500" s="54">
        <f t="shared" si="987"/>
        <v>0</v>
      </c>
      <c r="BI4500" s="54">
        <f t="shared" si="982"/>
        <v>0</v>
      </c>
      <c r="BJ4500" s="54">
        <f t="shared" si="995"/>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94"/>
        <v>0</v>
      </c>
      <c r="BH4501" s="54">
        <f t="shared" si="987"/>
        <v>0</v>
      </c>
      <c r="BI4501" s="54">
        <f t="shared" si="982"/>
        <v>0</v>
      </c>
      <c r="BJ4501" s="54">
        <f t="shared" si="995"/>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94"/>
        <v>0</v>
      </c>
      <c r="BH4502" s="54">
        <f t="shared" si="987"/>
        <v>0</v>
      </c>
      <c r="BI4502" s="54">
        <f t="shared" si="982"/>
        <v>0</v>
      </c>
      <c r="BJ4502" s="54">
        <f t="shared" si="995"/>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si="994"/>
        <v>0</v>
      </c>
      <c r="BH4503" s="54">
        <f t="shared" si="987"/>
        <v>0</v>
      </c>
      <c r="BI4503" s="54">
        <f t="shared" si="982"/>
        <v>0</v>
      </c>
      <c r="BJ4503" s="54">
        <f t="shared" si="995"/>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ref="BI4550:BI4613" si="996">IF($AH4550&gt;0,YEAR($AH4550),)</f>
        <v>0</v>
      </c>
      <c r="BJ4550" s="54">
        <f t="shared" si="995"/>
        <v>0</v>
      </c>
      <c r="BK4550" s="54">
        <f t="shared" ref="BK4550:BK4613" si="997">IF($AJ4550&gt;0,YEAR($AJ4550),)</f>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ref="BS4550:BS4613" si="998">IF(BK4550&gt;0,"taip","ne")</f>
        <v>ne</v>
      </c>
    </row>
    <row r="4551" spans="2:71" x14ac:dyDescent="0.2">
      <c r="B4551" s="54" t="e">
        <f>VLOOKUP(E4551,'VPS1'!$J$10:$J$29,1,FALSE)</f>
        <v>#N/A</v>
      </c>
      <c r="C4551" s="131" t="str">
        <f t="shared" ref="C4551:C4614" si="999">LEFT(E4551,4)</f>
        <v/>
      </c>
      <c r="D4551" s="132"/>
      <c r="E4551" s="132"/>
      <c r="F4551" s="55"/>
      <c r="G4551" s="132"/>
      <c r="H4551" s="132"/>
      <c r="I4551" s="132"/>
      <c r="J4551" s="132"/>
      <c r="K4551" s="132"/>
      <c r="L4551" s="133"/>
      <c r="M4551" s="134"/>
      <c r="N4551" s="132"/>
      <c r="O4551" s="132"/>
      <c r="P4551" s="134" t="str">
        <f t="shared" ref="P4551:Q4614" si="1000">IF($N4551="fizinis asmuo","užpildykite","nepildyti")</f>
        <v>nepildyti</v>
      </c>
      <c r="Q4551" s="135" t="str">
        <f t="shared" si="1000"/>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ref="BH4551:BH4614" si="1001">IF($AF4551&gt;0,YEAR($AF4551),)</f>
        <v>0</v>
      </c>
      <c r="BI4551" s="54">
        <f t="shared" si="996"/>
        <v>0</v>
      </c>
      <c r="BJ4551" s="54">
        <f t="shared" si="995"/>
        <v>0</v>
      </c>
      <c r="BK4551" s="54">
        <f t="shared" si="997"/>
        <v>0</v>
      </c>
      <c r="BL4551" s="54">
        <f t="shared" ref="BL4551:BL4614" si="1002">IF($AK4551&gt;0,$AK4551,)</f>
        <v>0</v>
      </c>
      <c r="BM4551" s="54">
        <f t="shared" ref="BM4551:BM4614" si="1003">IF($AL4551&gt;0,$AL4551,)</f>
        <v>0</v>
      </c>
      <c r="BN4551" s="54" t="str">
        <f t="shared" ref="BN4551:BN4614" si="1004">IF(BH4551&gt;0,"taip","ne")</f>
        <v>ne</v>
      </c>
      <c r="BO4551" s="54" t="str">
        <f t="shared" ref="BO4551:BP4614" si="1005">IF(BI4551&gt;0,"taip","ne")</f>
        <v>ne</v>
      </c>
      <c r="BP4551" s="54" t="str">
        <f t="shared" si="1005"/>
        <v>ne</v>
      </c>
      <c r="BQ4551" s="54" t="str">
        <f t="shared" ref="BQ4551:BQ4614" si="1006">IF(BL4551&gt;0,"taip","ne")</f>
        <v>ne</v>
      </c>
      <c r="BR4551" s="54" t="str">
        <f t="shared" ref="BR4551:BR4614" si="1007">IF(BM4551&gt;0,"taip","ne")</f>
        <v>ne</v>
      </c>
      <c r="BS4551" s="54" t="str">
        <f t="shared" si="998"/>
        <v>ne</v>
      </c>
    </row>
    <row r="4552" spans="2:71" x14ac:dyDescent="0.2">
      <c r="B4552" s="54" t="e">
        <f>VLOOKUP(E4552,'VPS1'!$J$10:$J$29,1,FALSE)</f>
        <v>#N/A</v>
      </c>
      <c r="C4552" s="131" t="str">
        <f t="shared" si="999"/>
        <v/>
      </c>
      <c r="D4552" s="132"/>
      <c r="E4552" s="132"/>
      <c r="F4552" s="55"/>
      <c r="G4552" s="132"/>
      <c r="H4552" s="132"/>
      <c r="I4552" s="132"/>
      <c r="J4552" s="132"/>
      <c r="K4552" s="132"/>
      <c r="L4552" s="133"/>
      <c r="M4552" s="134"/>
      <c r="N4552" s="132"/>
      <c r="O4552" s="132"/>
      <c r="P4552" s="134" t="str">
        <f t="shared" si="1000"/>
        <v>nepildyti</v>
      </c>
      <c r="Q4552" s="135" t="str">
        <f t="shared" si="1000"/>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1001"/>
        <v>0</v>
      </c>
      <c r="BI4552" s="54">
        <f t="shared" si="996"/>
        <v>0</v>
      </c>
      <c r="BJ4552" s="54">
        <f t="shared" si="995"/>
        <v>0</v>
      </c>
      <c r="BK4552" s="54">
        <f t="shared" si="997"/>
        <v>0</v>
      </c>
      <c r="BL4552" s="54">
        <f t="shared" si="1002"/>
        <v>0</v>
      </c>
      <c r="BM4552" s="54">
        <f t="shared" si="1003"/>
        <v>0</v>
      </c>
      <c r="BN4552" s="54" t="str">
        <f t="shared" si="1004"/>
        <v>ne</v>
      </c>
      <c r="BO4552" s="54" t="str">
        <f t="shared" si="1005"/>
        <v>ne</v>
      </c>
      <c r="BP4552" s="54" t="str">
        <f t="shared" si="1005"/>
        <v>ne</v>
      </c>
      <c r="BQ4552" s="54" t="str">
        <f t="shared" si="1006"/>
        <v>ne</v>
      </c>
      <c r="BR4552" s="54" t="str">
        <f t="shared" si="1007"/>
        <v>ne</v>
      </c>
      <c r="BS4552" s="54" t="str">
        <f t="shared" si="998"/>
        <v>ne</v>
      </c>
    </row>
    <row r="4553" spans="2:71" x14ac:dyDescent="0.2">
      <c r="B4553" s="54" t="e">
        <f>VLOOKUP(E4553,'VPS1'!$J$10:$J$29,1,FALSE)</f>
        <v>#N/A</v>
      </c>
      <c r="C4553" s="131" t="str">
        <f t="shared" si="999"/>
        <v/>
      </c>
      <c r="D4553" s="132"/>
      <c r="E4553" s="132"/>
      <c r="F4553" s="55"/>
      <c r="G4553" s="132"/>
      <c r="H4553" s="132"/>
      <c r="I4553" s="132"/>
      <c r="J4553" s="132"/>
      <c r="K4553" s="132"/>
      <c r="L4553" s="133"/>
      <c r="M4553" s="134"/>
      <c r="N4553" s="132"/>
      <c r="O4553" s="132"/>
      <c r="P4553" s="134" t="str">
        <f t="shared" si="1000"/>
        <v>nepildyti</v>
      </c>
      <c r="Q4553" s="135" t="str">
        <f t="shared" si="1000"/>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1001"/>
        <v>0</v>
      </c>
      <c r="BI4553" s="54">
        <f t="shared" si="996"/>
        <v>0</v>
      </c>
      <c r="BJ4553" s="54">
        <f t="shared" si="995"/>
        <v>0</v>
      </c>
      <c r="BK4553" s="54">
        <f t="shared" si="997"/>
        <v>0</v>
      </c>
      <c r="BL4553" s="54">
        <f t="shared" si="1002"/>
        <v>0</v>
      </c>
      <c r="BM4553" s="54">
        <f t="shared" si="1003"/>
        <v>0</v>
      </c>
      <c r="BN4553" s="54" t="str">
        <f t="shared" si="1004"/>
        <v>ne</v>
      </c>
      <c r="BO4553" s="54" t="str">
        <f t="shared" si="1005"/>
        <v>ne</v>
      </c>
      <c r="BP4553" s="54" t="str">
        <f t="shared" si="1005"/>
        <v>ne</v>
      </c>
      <c r="BQ4553" s="54" t="str">
        <f t="shared" si="1006"/>
        <v>ne</v>
      </c>
      <c r="BR4553" s="54" t="str">
        <f t="shared" si="1007"/>
        <v>ne</v>
      </c>
      <c r="BS4553" s="54" t="str">
        <f t="shared" si="998"/>
        <v>ne</v>
      </c>
    </row>
    <row r="4554" spans="2:71" x14ac:dyDescent="0.2">
      <c r="B4554" s="54" t="e">
        <f>VLOOKUP(E4554,'VPS1'!$J$10:$J$29,1,FALSE)</f>
        <v>#N/A</v>
      </c>
      <c r="C4554" s="131" t="str">
        <f t="shared" si="999"/>
        <v/>
      </c>
      <c r="D4554" s="132"/>
      <c r="E4554" s="132"/>
      <c r="F4554" s="55"/>
      <c r="G4554" s="132"/>
      <c r="H4554" s="132"/>
      <c r="I4554" s="132"/>
      <c r="J4554" s="132"/>
      <c r="K4554" s="132"/>
      <c r="L4554" s="133"/>
      <c r="M4554" s="134"/>
      <c r="N4554" s="132"/>
      <c r="O4554" s="132"/>
      <c r="P4554" s="134" t="str">
        <f t="shared" si="1000"/>
        <v>nepildyti</v>
      </c>
      <c r="Q4554" s="135" t="str">
        <f t="shared" si="1000"/>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1001"/>
        <v>0</v>
      </c>
      <c r="BI4554" s="54">
        <f t="shared" si="996"/>
        <v>0</v>
      </c>
      <c r="BJ4554" s="54">
        <f t="shared" si="995"/>
        <v>0</v>
      </c>
      <c r="BK4554" s="54">
        <f t="shared" si="997"/>
        <v>0</v>
      </c>
      <c r="BL4554" s="54">
        <f t="shared" si="1002"/>
        <v>0</v>
      </c>
      <c r="BM4554" s="54">
        <f t="shared" si="1003"/>
        <v>0</v>
      </c>
      <c r="BN4554" s="54" t="str">
        <f t="shared" si="1004"/>
        <v>ne</v>
      </c>
      <c r="BO4554" s="54" t="str">
        <f t="shared" si="1005"/>
        <v>ne</v>
      </c>
      <c r="BP4554" s="54" t="str">
        <f t="shared" si="1005"/>
        <v>ne</v>
      </c>
      <c r="BQ4554" s="54" t="str">
        <f t="shared" si="1006"/>
        <v>ne</v>
      </c>
      <c r="BR4554" s="54" t="str">
        <f t="shared" si="1007"/>
        <v>ne</v>
      </c>
      <c r="BS4554" s="54" t="str">
        <f t="shared" si="998"/>
        <v>ne</v>
      </c>
    </row>
    <row r="4555" spans="2:71" x14ac:dyDescent="0.2">
      <c r="B4555" s="54" t="e">
        <f>VLOOKUP(E4555,'VPS1'!$J$10:$J$29,1,FALSE)</f>
        <v>#N/A</v>
      </c>
      <c r="C4555" s="131" t="str">
        <f t="shared" si="999"/>
        <v/>
      </c>
      <c r="D4555" s="132"/>
      <c r="E4555" s="132"/>
      <c r="F4555" s="55"/>
      <c r="G4555" s="132"/>
      <c r="H4555" s="132"/>
      <c r="I4555" s="132"/>
      <c r="J4555" s="132"/>
      <c r="K4555" s="132"/>
      <c r="L4555" s="133"/>
      <c r="M4555" s="134"/>
      <c r="N4555" s="132"/>
      <c r="O4555" s="132"/>
      <c r="P4555" s="134" t="str">
        <f t="shared" si="1000"/>
        <v>nepildyti</v>
      </c>
      <c r="Q4555" s="135" t="str">
        <f t="shared" si="1000"/>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1001"/>
        <v>0</v>
      </c>
      <c r="BI4555" s="54">
        <f t="shared" si="996"/>
        <v>0</v>
      </c>
      <c r="BJ4555" s="54">
        <f t="shared" si="995"/>
        <v>0</v>
      </c>
      <c r="BK4555" s="54">
        <f t="shared" si="997"/>
        <v>0</v>
      </c>
      <c r="BL4555" s="54">
        <f t="shared" si="1002"/>
        <v>0</v>
      </c>
      <c r="BM4555" s="54">
        <f t="shared" si="1003"/>
        <v>0</v>
      </c>
      <c r="BN4555" s="54" t="str">
        <f t="shared" si="1004"/>
        <v>ne</v>
      </c>
      <c r="BO4555" s="54" t="str">
        <f t="shared" si="1005"/>
        <v>ne</v>
      </c>
      <c r="BP4555" s="54" t="str">
        <f t="shared" si="1005"/>
        <v>ne</v>
      </c>
      <c r="BQ4555" s="54" t="str">
        <f t="shared" si="1006"/>
        <v>ne</v>
      </c>
      <c r="BR4555" s="54" t="str">
        <f t="shared" si="1007"/>
        <v>ne</v>
      </c>
      <c r="BS4555" s="54" t="str">
        <f t="shared" si="998"/>
        <v>ne</v>
      </c>
    </row>
    <row r="4556" spans="2:71" x14ac:dyDescent="0.2">
      <c r="B4556" s="54" t="e">
        <f>VLOOKUP(E4556,'VPS1'!$J$10:$J$29,1,FALSE)</f>
        <v>#N/A</v>
      </c>
      <c r="C4556" s="131" t="str">
        <f t="shared" si="999"/>
        <v/>
      </c>
      <c r="D4556" s="132"/>
      <c r="E4556" s="132"/>
      <c r="F4556" s="55"/>
      <c r="G4556" s="132"/>
      <c r="H4556" s="132"/>
      <c r="I4556" s="132"/>
      <c r="J4556" s="132"/>
      <c r="K4556" s="132"/>
      <c r="L4556" s="133"/>
      <c r="M4556" s="134"/>
      <c r="N4556" s="132"/>
      <c r="O4556" s="132"/>
      <c r="P4556" s="134" t="str">
        <f t="shared" si="1000"/>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si="1001"/>
        <v>0</v>
      </c>
      <c r="BI4556" s="54">
        <f t="shared" si="996"/>
        <v>0</v>
      </c>
      <c r="BJ4556" s="54">
        <f t="shared" si="995"/>
        <v>0</v>
      </c>
      <c r="BK4556" s="54">
        <f t="shared" si="997"/>
        <v>0</v>
      </c>
      <c r="BL4556" s="54">
        <f t="shared" si="1002"/>
        <v>0</v>
      </c>
      <c r="BM4556" s="54">
        <f t="shared" si="1003"/>
        <v>0</v>
      </c>
      <c r="BN4556" s="54" t="str">
        <f t="shared" si="1004"/>
        <v>ne</v>
      </c>
      <c r="BO4556" s="54" t="str">
        <f t="shared" si="1005"/>
        <v>ne</v>
      </c>
      <c r="BP4556" s="54" t="str">
        <f t="shared" si="1005"/>
        <v>ne</v>
      </c>
      <c r="BQ4556" s="54" t="str">
        <f t="shared" si="1006"/>
        <v>ne</v>
      </c>
      <c r="BR4556" s="54" t="str">
        <f t="shared" si="1007"/>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ref="BG4562:BG4625" si="1008">IF($F4562&gt;0,YEAR($F4562),)</f>
        <v>0</v>
      </c>
      <c r="BH4562" s="54">
        <f t="shared" si="1001"/>
        <v>0</v>
      </c>
      <c r="BI4562" s="54">
        <f t="shared" si="996"/>
        <v>0</v>
      </c>
      <c r="BJ4562" s="54">
        <f t="shared" ref="BJ4562:BJ4625" si="1009">IF($AI4562&gt;0,YEAR($AI4562),)</f>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1008"/>
        <v>0</v>
      </c>
      <c r="BH4563" s="54">
        <f t="shared" si="1001"/>
        <v>0</v>
      </c>
      <c r="BI4563" s="54">
        <f t="shared" si="996"/>
        <v>0</v>
      </c>
      <c r="BJ4563" s="54">
        <f t="shared" si="1009"/>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1008"/>
        <v>0</v>
      </c>
      <c r="BH4564" s="54">
        <f t="shared" si="1001"/>
        <v>0</v>
      </c>
      <c r="BI4564" s="54">
        <f t="shared" si="996"/>
        <v>0</v>
      </c>
      <c r="BJ4564" s="54">
        <f t="shared" si="1009"/>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1008"/>
        <v>0</v>
      </c>
      <c r="BH4565" s="54">
        <f t="shared" si="1001"/>
        <v>0</v>
      </c>
      <c r="BI4565" s="54">
        <f t="shared" si="996"/>
        <v>0</v>
      </c>
      <c r="BJ4565" s="54">
        <f t="shared" si="1009"/>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1008"/>
        <v>0</v>
      </c>
      <c r="BH4566" s="54">
        <f t="shared" si="1001"/>
        <v>0</v>
      </c>
      <c r="BI4566" s="54">
        <f t="shared" si="996"/>
        <v>0</v>
      </c>
      <c r="BJ4566" s="54">
        <f t="shared" si="1009"/>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si="1008"/>
        <v>0</v>
      </c>
      <c r="BH4567" s="54">
        <f t="shared" si="1001"/>
        <v>0</v>
      </c>
      <c r="BI4567" s="54">
        <f t="shared" si="996"/>
        <v>0</v>
      </c>
      <c r="BJ4567" s="54">
        <f t="shared" si="1009"/>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ref="BI4614:BI4677" si="1010">IF($AH4614&gt;0,YEAR($AH4614),)</f>
        <v>0</v>
      </c>
      <c r="BJ4614" s="54">
        <f t="shared" si="1009"/>
        <v>0</v>
      </c>
      <c r="BK4614" s="54">
        <f t="shared" ref="BK4614:BK4677" si="1011">IF($AJ4614&gt;0,YEAR($AJ4614),)</f>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ref="BS4614:BS4677" si="1012">IF(BK4614&gt;0,"taip","ne")</f>
        <v>ne</v>
      </c>
    </row>
    <row r="4615" spans="2:71" x14ac:dyDescent="0.2">
      <c r="B4615" s="54" t="e">
        <f>VLOOKUP(E4615,'VPS1'!$J$10:$J$29,1,FALSE)</f>
        <v>#N/A</v>
      </c>
      <c r="C4615" s="131" t="str">
        <f t="shared" ref="C4615:C4678" si="1013">LEFT(E4615,4)</f>
        <v/>
      </c>
      <c r="D4615" s="132"/>
      <c r="E4615" s="132"/>
      <c r="F4615" s="55"/>
      <c r="G4615" s="132"/>
      <c r="H4615" s="132"/>
      <c r="I4615" s="132"/>
      <c r="J4615" s="132"/>
      <c r="K4615" s="132"/>
      <c r="L4615" s="133"/>
      <c r="M4615" s="134"/>
      <c r="N4615" s="132"/>
      <c r="O4615" s="132"/>
      <c r="P4615" s="134" t="str">
        <f t="shared" ref="P4615:Q4678" si="1014">IF($N4615="fizinis asmuo","užpildykite","nepildyti")</f>
        <v>nepildyti</v>
      </c>
      <c r="Q4615" s="135" t="str">
        <f t="shared" si="1014"/>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ref="BH4615:BH4678" si="1015">IF($AF4615&gt;0,YEAR($AF4615),)</f>
        <v>0</v>
      </c>
      <c r="BI4615" s="54">
        <f t="shared" si="1010"/>
        <v>0</v>
      </c>
      <c r="BJ4615" s="54">
        <f t="shared" si="1009"/>
        <v>0</v>
      </c>
      <c r="BK4615" s="54">
        <f t="shared" si="1011"/>
        <v>0</v>
      </c>
      <c r="BL4615" s="54">
        <f t="shared" ref="BL4615:BL4678" si="1016">IF($AK4615&gt;0,$AK4615,)</f>
        <v>0</v>
      </c>
      <c r="BM4615" s="54">
        <f t="shared" ref="BM4615:BM4678" si="1017">IF($AL4615&gt;0,$AL4615,)</f>
        <v>0</v>
      </c>
      <c r="BN4615" s="54" t="str">
        <f t="shared" ref="BN4615:BN4678" si="1018">IF(BH4615&gt;0,"taip","ne")</f>
        <v>ne</v>
      </c>
      <c r="BO4615" s="54" t="str">
        <f t="shared" ref="BO4615:BP4678" si="1019">IF(BI4615&gt;0,"taip","ne")</f>
        <v>ne</v>
      </c>
      <c r="BP4615" s="54" t="str">
        <f t="shared" si="1019"/>
        <v>ne</v>
      </c>
      <c r="BQ4615" s="54" t="str">
        <f t="shared" ref="BQ4615:BQ4678" si="1020">IF(BL4615&gt;0,"taip","ne")</f>
        <v>ne</v>
      </c>
      <c r="BR4615" s="54" t="str">
        <f t="shared" ref="BR4615:BR4678" si="1021">IF(BM4615&gt;0,"taip","ne")</f>
        <v>ne</v>
      </c>
      <c r="BS4615" s="54" t="str">
        <f t="shared" si="1012"/>
        <v>ne</v>
      </c>
    </row>
    <row r="4616" spans="2:71" x14ac:dyDescent="0.2">
      <c r="B4616" s="54" t="e">
        <f>VLOOKUP(E4616,'VPS1'!$J$10:$J$29,1,FALSE)</f>
        <v>#N/A</v>
      </c>
      <c r="C4616" s="131" t="str">
        <f t="shared" si="1013"/>
        <v/>
      </c>
      <c r="D4616" s="132"/>
      <c r="E4616" s="132"/>
      <c r="F4616" s="55"/>
      <c r="G4616" s="132"/>
      <c r="H4616" s="132"/>
      <c r="I4616" s="132"/>
      <c r="J4616" s="132"/>
      <c r="K4616" s="132"/>
      <c r="L4616" s="133"/>
      <c r="M4616" s="134"/>
      <c r="N4616" s="132"/>
      <c r="O4616" s="132"/>
      <c r="P4616" s="134" t="str">
        <f t="shared" si="1014"/>
        <v>nepildyti</v>
      </c>
      <c r="Q4616" s="135" t="str">
        <f t="shared" si="1014"/>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15"/>
        <v>0</v>
      </c>
      <c r="BI4616" s="54">
        <f t="shared" si="1010"/>
        <v>0</v>
      </c>
      <c r="BJ4616" s="54">
        <f t="shared" si="1009"/>
        <v>0</v>
      </c>
      <c r="BK4616" s="54">
        <f t="shared" si="1011"/>
        <v>0</v>
      </c>
      <c r="BL4616" s="54">
        <f t="shared" si="1016"/>
        <v>0</v>
      </c>
      <c r="BM4616" s="54">
        <f t="shared" si="1017"/>
        <v>0</v>
      </c>
      <c r="BN4616" s="54" t="str">
        <f t="shared" si="1018"/>
        <v>ne</v>
      </c>
      <c r="BO4616" s="54" t="str">
        <f t="shared" si="1019"/>
        <v>ne</v>
      </c>
      <c r="BP4616" s="54" t="str">
        <f t="shared" si="1019"/>
        <v>ne</v>
      </c>
      <c r="BQ4616" s="54" t="str">
        <f t="shared" si="1020"/>
        <v>ne</v>
      </c>
      <c r="BR4616" s="54" t="str">
        <f t="shared" si="1021"/>
        <v>ne</v>
      </c>
      <c r="BS4616" s="54" t="str">
        <f t="shared" si="1012"/>
        <v>ne</v>
      </c>
    </row>
    <row r="4617" spans="2:71" x14ac:dyDescent="0.2">
      <c r="B4617" s="54" t="e">
        <f>VLOOKUP(E4617,'VPS1'!$J$10:$J$29,1,FALSE)</f>
        <v>#N/A</v>
      </c>
      <c r="C4617" s="131" t="str">
        <f t="shared" si="1013"/>
        <v/>
      </c>
      <c r="D4617" s="132"/>
      <c r="E4617" s="132"/>
      <c r="F4617" s="55"/>
      <c r="G4617" s="132"/>
      <c r="H4617" s="132"/>
      <c r="I4617" s="132"/>
      <c r="J4617" s="132"/>
      <c r="K4617" s="132"/>
      <c r="L4617" s="133"/>
      <c r="M4617" s="134"/>
      <c r="N4617" s="132"/>
      <c r="O4617" s="132"/>
      <c r="P4617" s="134" t="str">
        <f t="shared" si="1014"/>
        <v>nepildyti</v>
      </c>
      <c r="Q4617" s="135" t="str">
        <f t="shared" si="1014"/>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15"/>
        <v>0</v>
      </c>
      <c r="BI4617" s="54">
        <f t="shared" si="1010"/>
        <v>0</v>
      </c>
      <c r="BJ4617" s="54">
        <f t="shared" si="1009"/>
        <v>0</v>
      </c>
      <c r="BK4617" s="54">
        <f t="shared" si="1011"/>
        <v>0</v>
      </c>
      <c r="BL4617" s="54">
        <f t="shared" si="1016"/>
        <v>0</v>
      </c>
      <c r="BM4617" s="54">
        <f t="shared" si="1017"/>
        <v>0</v>
      </c>
      <c r="BN4617" s="54" t="str">
        <f t="shared" si="1018"/>
        <v>ne</v>
      </c>
      <c r="BO4617" s="54" t="str">
        <f t="shared" si="1019"/>
        <v>ne</v>
      </c>
      <c r="BP4617" s="54" t="str">
        <f t="shared" si="1019"/>
        <v>ne</v>
      </c>
      <c r="BQ4617" s="54" t="str">
        <f t="shared" si="1020"/>
        <v>ne</v>
      </c>
      <c r="BR4617" s="54" t="str">
        <f t="shared" si="1021"/>
        <v>ne</v>
      </c>
      <c r="BS4617" s="54" t="str">
        <f t="shared" si="1012"/>
        <v>ne</v>
      </c>
    </row>
    <row r="4618" spans="2:71" x14ac:dyDescent="0.2">
      <c r="B4618" s="54" t="e">
        <f>VLOOKUP(E4618,'VPS1'!$J$10:$J$29,1,FALSE)</f>
        <v>#N/A</v>
      </c>
      <c r="C4618" s="131" t="str">
        <f t="shared" si="1013"/>
        <v/>
      </c>
      <c r="D4618" s="132"/>
      <c r="E4618" s="132"/>
      <c r="F4618" s="55"/>
      <c r="G4618" s="132"/>
      <c r="H4618" s="132"/>
      <c r="I4618" s="132"/>
      <c r="J4618" s="132"/>
      <c r="K4618" s="132"/>
      <c r="L4618" s="133"/>
      <c r="M4618" s="134"/>
      <c r="N4618" s="132"/>
      <c r="O4618" s="132"/>
      <c r="P4618" s="134" t="str">
        <f t="shared" si="1014"/>
        <v>nepildyti</v>
      </c>
      <c r="Q4618" s="135" t="str">
        <f t="shared" si="1014"/>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15"/>
        <v>0</v>
      </c>
      <c r="BI4618" s="54">
        <f t="shared" si="1010"/>
        <v>0</v>
      </c>
      <c r="BJ4618" s="54">
        <f t="shared" si="1009"/>
        <v>0</v>
      </c>
      <c r="BK4618" s="54">
        <f t="shared" si="1011"/>
        <v>0</v>
      </c>
      <c r="BL4618" s="54">
        <f t="shared" si="1016"/>
        <v>0</v>
      </c>
      <c r="BM4618" s="54">
        <f t="shared" si="1017"/>
        <v>0</v>
      </c>
      <c r="BN4618" s="54" t="str">
        <f t="shared" si="1018"/>
        <v>ne</v>
      </c>
      <c r="BO4618" s="54" t="str">
        <f t="shared" si="1019"/>
        <v>ne</v>
      </c>
      <c r="BP4618" s="54" t="str">
        <f t="shared" si="1019"/>
        <v>ne</v>
      </c>
      <c r="BQ4618" s="54" t="str">
        <f t="shared" si="1020"/>
        <v>ne</v>
      </c>
      <c r="BR4618" s="54" t="str">
        <f t="shared" si="1021"/>
        <v>ne</v>
      </c>
      <c r="BS4618" s="54" t="str">
        <f t="shared" si="1012"/>
        <v>ne</v>
      </c>
    </row>
    <row r="4619" spans="2:71" x14ac:dyDescent="0.2">
      <c r="B4619" s="54" t="e">
        <f>VLOOKUP(E4619,'VPS1'!$J$10:$J$29,1,FALSE)</f>
        <v>#N/A</v>
      </c>
      <c r="C4619" s="131" t="str">
        <f t="shared" si="1013"/>
        <v/>
      </c>
      <c r="D4619" s="132"/>
      <c r="E4619" s="132"/>
      <c r="F4619" s="55"/>
      <c r="G4619" s="132"/>
      <c r="H4619" s="132"/>
      <c r="I4619" s="132"/>
      <c r="J4619" s="132"/>
      <c r="K4619" s="132"/>
      <c r="L4619" s="133"/>
      <c r="M4619" s="134"/>
      <c r="N4619" s="132"/>
      <c r="O4619" s="132"/>
      <c r="P4619" s="134" t="str">
        <f t="shared" si="1014"/>
        <v>nepildyti</v>
      </c>
      <c r="Q4619" s="135" t="str">
        <f t="shared" si="1014"/>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15"/>
        <v>0</v>
      </c>
      <c r="BI4619" s="54">
        <f t="shared" si="1010"/>
        <v>0</v>
      </c>
      <c r="BJ4619" s="54">
        <f t="shared" si="1009"/>
        <v>0</v>
      </c>
      <c r="BK4619" s="54">
        <f t="shared" si="1011"/>
        <v>0</v>
      </c>
      <c r="BL4619" s="54">
        <f t="shared" si="1016"/>
        <v>0</v>
      </c>
      <c r="BM4619" s="54">
        <f t="shared" si="1017"/>
        <v>0</v>
      </c>
      <c r="BN4619" s="54" t="str">
        <f t="shared" si="1018"/>
        <v>ne</v>
      </c>
      <c r="BO4619" s="54" t="str">
        <f t="shared" si="1019"/>
        <v>ne</v>
      </c>
      <c r="BP4619" s="54" t="str">
        <f t="shared" si="1019"/>
        <v>ne</v>
      </c>
      <c r="BQ4619" s="54" t="str">
        <f t="shared" si="1020"/>
        <v>ne</v>
      </c>
      <c r="BR4619" s="54" t="str">
        <f t="shared" si="1021"/>
        <v>ne</v>
      </c>
      <c r="BS4619" s="54" t="str">
        <f t="shared" si="1012"/>
        <v>ne</v>
      </c>
    </row>
    <row r="4620" spans="2:71" x14ac:dyDescent="0.2">
      <c r="B4620" s="54" t="e">
        <f>VLOOKUP(E4620,'VPS1'!$J$10:$J$29,1,FALSE)</f>
        <v>#N/A</v>
      </c>
      <c r="C4620" s="131" t="str">
        <f t="shared" si="1013"/>
        <v/>
      </c>
      <c r="D4620" s="132"/>
      <c r="E4620" s="132"/>
      <c r="F4620" s="55"/>
      <c r="G4620" s="132"/>
      <c r="H4620" s="132"/>
      <c r="I4620" s="132"/>
      <c r="J4620" s="132"/>
      <c r="K4620" s="132"/>
      <c r="L4620" s="133"/>
      <c r="M4620" s="134"/>
      <c r="N4620" s="132"/>
      <c r="O4620" s="132"/>
      <c r="P4620" s="134" t="str">
        <f t="shared" si="1014"/>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si="1015"/>
        <v>0</v>
      </c>
      <c r="BI4620" s="54">
        <f t="shared" si="1010"/>
        <v>0</v>
      </c>
      <c r="BJ4620" s="54">
        <f t="shared" si="1009"/>
        <v>0</v>
      </c>
      <c r="BK4620" s="54">
        <f t="shared" si="1011"/>
        <v>0</v>
      </c>
      <c r="BL4620" s="54">
        <f t="shared" si="1016"/>
        <v>0</v>
      </c>
      <c r="BM4620" s="54">
        <f t="shared" si="1017"/>
        <v>0</v>
      </c>
      <c r="BN4620" s="54" t="str">
        <f t="shared" si="1018"/>
        <v>ne</v>
      </c>
      <c r="BO4620" s="54" t="str">
        <f t="shared" si="1019"/>
        <v>ne</v>
      </c>
      <c r="BP4620" s="54" t="str">
        <f t="shared" si="1019"/>
        <v>ne</v>
      </c>
      <c r="BQ4620" s="54" t="str">
        <f t="shared" si="1020"/>
        <v>ne</v>
      </c>
      <c r="BR4620" s="54" t="str">
        <f t="shared" si="1021"/>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ref="BG4626:BG4689" si="1022">IF($F4626&gt;0,YEAR($F4626),)</f>
        <v>0</v>
      </c>
      <c r="BH4626" s="54">
        <f t="shared" si="1015"/>
        <v>0</v>
      </c>
      <c r="BI4626" s="54">
        <f t="shared" si="1010"/>
        <v>0</v>
      </c>
      <c r="BJ4626" s="54">
        <f t="shared" ref="BJ4626:BJ4689" si="1023">IF($AI4626&gt;0,YEAR($AI4626),)</f>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22"/>
        <v>0</v>
      </c>
      <c r="BH4627" s="54">
        <f t="shared" si="1015"/>
        <v>0</v>
      </c>
      <c r="BI4627" s="54">
        <f t="shared" si="1010"/>
        <v>0</v>
      </c>
      <c r="BJ4627" s="54">
        <f t="shared" si="1023"/>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22"/>
        <v>0</v>
      </c>
      <c r="BH4628" s="54">
        <f t="shared" si="1015"/>
        <v>0</v>
      </c>
      <c r="BI4628" s="54">
        <f t="shared" si="1010"/>
        <v>0</v>
      </c>
      <c r="BJ4628" s="54">
        <f t="shared" si="1023"/>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22"/>
        <v>0</v>
      </c>
      <c r="BH4629" s="54">
        <f t="shared" si="1015"/>
        <v>0</v>
      </c>
      <c r="BI4629" s="54">
        <f t="shared" si="1010"/>
        <v>0</v>
      </c>
      <c r="BJ4629" s="54">
        <f t="shared" si="1023"/>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22"/>
        <v>0</v>
      </c>
      <c r="BH4630" s="54">
        <f t="shared" si="1015"/>
        <v>0</v>
      </c>
      <c r="BI4630" s="54">
        <f t="shared" si="1010"/>
        <v>0</v>
      </c>
      <c r="BJ4630" s="54">
        <f t="shared" si="1023"/>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si="1022"/>
        <v>0</v>
      </c>
      <c r="BH4631" s="54">
        <f t="shared" si="1015"/>
        <v>0</v>
      </c>
      <c r="BI4631" s="54">
        <f t="shared" si="1010"/>
        <v>0</v>
      </c>
      <c r="BJ4631" s="54">
        <f t="shared" si="1023"/>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ref="BI4678:BI4741" si="1024">IF($AH4678&gt;0,YEAR($AH4678),)</f>
        <v>0</v>
      </c>
      <c r="BJ4678" s="54">
        <f t="shared" si="1023"/>
        <v>0</v>
      </c>
      <c r="BK4678" s="54">
        <f t="shared" ref="BK4678:BK4741" si="1025">IF($AJ4678&gt;0,YEAR($AJ4678),)</f>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ref="BS4678:BS4741" si="1026">IF(BK4678&gt;0,"taip","ne")</f>
        <v>ne</v>
      </c>
    </row>
    <row r="4679" spans="2:71" x14ac:dyDescent="0.2">
      <c r="B4679" s="54" t="e">
        <f>VLOOKUP(E4679,'VPS1'!$J$10:$J$29,1,FALSE)</f>
        <v>#N/A</v>
      </c>
      <c r="C4679" s="131" t="str">
        <f t="shared" ref="C4679:C4742" si="1027">LEFT(E4679,4)</f>
        <v/>
      </c>
      <c r="D4679" s="132"/>
      <c r="E4679" s="132"/>
      <c r="F4679" s="55"/>
      <c r="G4679" s="132"/>
      <c r="H4679" s="132"/>
      <c r="I4679" s="132"/>
      <c r="J4679" s="132"/>
      <c r="K4679" s="132"/>
      <c r="L4679" s="133"/>
      <c r="M4679" s="134"/>
      <c r="N4679" s="132"/>
      <c r="O4679" s="132"/>
      <c r="P4679" s="134" t="str">
        <f t="shared" ref="P4679:Q4742" si="1028">IF($N4679="fizinis asmuo","užpildykite","nepildyti")</f>
        <v>nepildyti</v>
      </c>
      <c r="Q4679" s="135" t="str">
        <f t="shared" si="1028"/>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ref="BH4679:BH4742" si="1029">IF($AF4679&gt;0,YEAR($AF4679),)</f>
        <v>0</v>
      </c>
      <c r="BI4679" s="54">
        <f t="shared" si="1024"/>
        <v>0</v>
      </c>
      <c r="BJ4679" s="54">
        <f t="shared" si="1023"/>
        <v>0</v>
      </c>
      <c r="BK4679" s="54">
        <f t="shared" si="1025"/>
        <v>0</v>
      </c>
      <c r="BL4679" s="54">
        <f t="shared" ref="BL4679:BL4742" si="1030">IF($AK4679&gt;0,$AK4679,)</f>
        <v>0</v>
      </c>
      <c r="BM4679" s="54">
        <f t="shared" ref="BM4679:BM4742" si="1031">IF($AL4679&gt;0,$AL4679,)</f>
        <v>0</v>
      </c>
      <c r="BN4679" s="54" t="str">
        <f t="shared" ref="BN4679:BN4742" si="1032">IF(BH4679&gt;0,"taip","ne")</f>
        <v>ne</v>
      </c>
      <c r="BO4679" s="54" t="str">
        <f t="shared" ref="BO4679:BP4742" si="1033">IF(BI4679&gt;0,"taip","ne")</f>
        <v>ne</v>
      </c>
      <c r="BP4679" s="54" t="str">
        <f t="shared" si="1033"/>
        <v>ne</v>
      </c>
      <c r="BQ4679" s="54" t="str">
        <f t="shared" ref="BQ4679:BQ4742" si="1034">IF(BL4679&gt;0,"taip","ne")</f>
        <v>ne</v>
      </c>
      <c r="BR4679" s="54" t="str">
        <f t="shared" ref="BR4679:BR4742" si="1035">IF(BM4679&gt;0,"taip","ne")</f>
        <v>ne</v>
      </c>
      <c r="BS4679" s="54" t="str">
        <f t="shared" si="1026"/>
        <v>ne</v>
      </c>
    </row>
    <row r="4680" spans="2:71" x14ac:dyDescent="0.2">
      <c r="B4680" s="54" t="e">
        <f>VLOOKUP(E4680,'VPS1'!$J$10:$J$29,1,FALSE)</f>
        <v>#N/A</v>
      </c>
      <c r="C4680" s="131" t="str">
        <f t="shared" si="1027"/>
        <v/>
      </c>
      <c r="D4680" s="132"/>
      <c r="E4680" s="132"/>
      <c r="F4680" s="55"/>
      <c r="G4680" s="132"/>
      <c r="H4680" s="132"/>
      <c r="I4680" s="132"/>
      <c r="J4680" s="132"/>
      <c r="K4680" s="132"/>
      <c r="L4680" s="133"/>
      <c r="M4680" s="134"/>
      <c r="N4680" s="132"/>
      <c r="O4680" s="132"/>
      <c r="P4680" s="134" t="str">
        <f t="shared" si="1028"/>
        <v>nepildyti</v>
      </c>
      <c r="Q4680" s="135" t="str">
        <f t="shared" si="1028"/>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29"/>
        <v>0</v>
      </c>
      <c r="BI4680" s="54">
        <f t="shared" si="1024"/>
        <v>0</v>
      </c>
      <c r="BJ4680" s="54">
        <f t="shared" si="1023"/>
        <v>0</v>
      </c>
      <c r="BK4680" s="54">
        <f t="shared" si="1025"/>
        <v>0</v>
      </c>
      <c r="BL4680" s="54">
        <f t="shared" si="1030"/>
        <v>0</v>
      </c>
      <c r="BM4680" s="54">
        <f t="shared" si="1031"/>
        <v>0</v>
      </c>
      <c r="BN4680" s="54" t="str">
        <f t="shared" si="1032"/>
        <v>ne</v>
      </c>
      <c r="BO4680" s="54" t="str">
        <f t="shared" si="1033"/>
        <v>ne</v>
      </c>
      <c r="BP4680" s="54" t="str">
        <f t="shared" si="1033"/>
        <v>ne</v>
      </c>
      <c r="BQ4680" s="54" t="str">
        <f t="shared" si="1034"/>
        <v>ne</v>
      </c>
      <c r="BR4680" s="54" t="str">
        <f t="shared" si="1035"/>
        <v>ne</v>
      </c>
      <c r="BS4680" s="54" t="str">
        <f t="shared" si="1026"/>
        <v>ne</v>
      </c>
    </row>
    <row r="4681" spans="2:71" x14ac:dyDescent="0.2">
      <c r="B4681" s="54" t="e">
        <f>VLOOKUP(E4681,'VPS1'!$J$10:$J$29,1,FALSE)</f>
        <v>#N/A</v>
      </c>
      <c r="C4681" s="131" t="str">
        <f t="shared" si="1027"/>
        <v/>
      </c>
      <c r="D4681" s="132"/>
      <c r="E4681" s="132"/>
      <c r="F4681" s="55"/>
      <c r="G4681" s="132"/>
      <c r="H4681" s="132"/>
      <c r="I4681" s="132"/>
      <c r="J4681" s="132"/>
      <c r="K4681" s="132"/>
      <c r="L4681" s="133"/>
      <c r="M4681" s="134"/>
      <c r="N4681" s="132"/>
      <c r="O4681" s="132"/>
      <c r="P4681" s="134" t="str">
        <f t="shared" si="1028"/>
        <v>nepildyti</v>
      </c>
      <c r="Q4681" s="135" t="str">
        <f t="shared" si="1028"/>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29"/>
        <v>0</v>
      </c>
      <c r="BI4681" s="54">
        <f t="shared" si="1024"/>
        <v>0</v>
      </c>
      <c r="BJ4681" s="54">
        <f t="shared" si="1023"/>
        <v>0</v>
      </c>
      <c r="BK4681" s="54">
        <f t="shared" si="1025"/>
        <v>0</v>
      </c>
      <c r="BL4681" s="54">
        <f t="shared" si="1030"/>
        <v>0</v>
      </c>
      <c r="BM4681" s="54">
        <f t="shared" si="1031"/>
        <v>0</v>
      </c>
      <c r="BN4681" s="54" t="str">
        <f t="shared" si="1032"/>
        <v>ne</v>
      </c>
      <c r="BO4681" s="54" t="str">
        <f t="shared" si="1033"/>
        <v>ne</v>
      </c>
      <c r="BP4681" s="54" t="str">
        <f t="shared" si="1033"/>
        <v>ne</v>
      </c>
      <c r="BQ4681" s="54" t="str">
        <f t="shared" si="1034"/>
        <v>ne</v>
      </c>
      <c r="BR4681" s="54" t="str">
        <f t="shared" si="1035"/>
        <v>ne</v>
      </c>
      <c r="BS4681" s="54" t="str">
        <f t="shared" si="1026"/>
        <v>ne</v>
      </c>
    </row>
    <row r="4682" spans="2:71" x14ac:dyDescent="0.2">
      <c r="B4682" s="54" t="e">
        <f>VLOOKUP(E4682,'VPS1'!$J$10:$J$29,1,FALSE)</f>
        <v>#N/A</v>
      </c>
      <c r="C4682" s="131" t="str">
        <f t="shared" si="1027"/>
        <v/>
      </c>
      <c r="D4682" s="132"/>
      <c r="E4682" s="132"/>
      <c r="F4682" s="55"/>
      <c r="G4682" s="132"/>
      <c r="H4682" s="132"/>
      <c r="I4682" s="132"/>
      <c r="J4682" s="132"/>
      <c r="K4682" s="132"/>
      <c r="L4682" s="133"/>
      <c r="M4682" s="134"/>
      <c r="N4682" s="132"/>
      <c r="O4682" s="132"/>
      <c r="P4682" s="134" t="str">
        <f t="shared" si="1028"/>
        <v>nepildyti</v>
      </c>
      <c r="Q4682" s="135" t="str">
        <f t="shared" si="1028"/>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29"/>
        <v>0</v>
      </c>
      <c r="BI4682" s="54">
        <f t="shared" si="1024"/>
        <v>0</v>
      </c>
      <c r="BJ4682" s="54">
        <f t="shared" si="1023"/>
        <v>0</v>
      </c>
      <c r="BK4682" s="54">
        <f t="shared" si="1025"/>
        <v>0</v>
      </c>
      <c r="BL4682" s="54">
        <f t="shared" si="1030"/>
        <v>0</v>
      </c>
      <c r="BM4682" s="54">
        <f t="shared" si="1031"/>
        <v>0</v>
      </c>
      <c r="BN4682" s="54" t="str">
        <f t="shared" si="1032"/>
        <v>ne</v>
      </c>
      <c r="BO4682" s="54" t="str">
        <f t="shared" si="1033"/>
        <v>ne</v>
      </c>
      <c r="BP4682" s="54" t="str">
        <f t="shared" si="1033"/>
        <v>ne</v>
      </c>
      <c r="BQ4682" s="54" t="str">
        <f t="shared" si="1034"/>
        <v>ne</v>
      </c>
      <c r="BR4682" s="54" t="str">
        <f t="shared" si="1035"/>
        <v>ne</v>
      </c>
      <c r="BS4682" s="54" t="str">
        <f t="shared" si="1026"/>
        <v>ne</v>
      </c>
    </row>
    <row r="4683" spans="2:71" x14ac:dyDescent="0.2">
      <c r="B4683" s="54" t="e">
        <f>VLOOKUP(E4683,'VPS1'!$J$10:$J$29,1,FALSE)</f>
        <v>#N/A</v>
      </c>
      <c r="C4683" s="131" t="str">
        <f t="shared" si="1027"/>
        <v/>
      </c>
      <c r="D4683" s="132"/>
      <c r="E4683" s="132"/>
      <c r="F4683" s="55"/>
      <c r="G4683" s="132"/>
      <c r="H4683" s="132"/>
      <c r="I4683" s="132"/>
      <c r="J4683" s="132"/>
      <c r="K4683" s="132"/>
      <c r="L4683" s="133"/>
      <c r="M4683" s="134"/>
      <c r="N4683" s="132"/>
      <c r="O4683" s="132"/>
      <c r="P4683" s="134" t="str">
        <f t="shared" si="1028"/>
        <v>nepildyti</v>
      </c>
      <c r="Q4683" s="135" t="str">
        <f t="shared" si="1028"/>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29"/>
        <v>0</v>
      </c>
      <c r="BI4683" s="54">
        <f t="shared" si="1024"/>
        <v>0</v>
      </c>
      <c r="BJ4683" s="54">
        <f t="shared" si="1023"/>
        <v>0</v>
      </c>
      <c r="BK4683" s="54">
        <f t="shared" si="1025"/>
        <v>0</v>
      </c>
      <c r="BL4683" s="54">
        <f t="shared" si="1030"/>
        <v>0</v>
      </c>
      <c r="BM4683" s="54">
        <f t="shared" si="1031"/>
        <v>0</v>
      </c>
      <c r="BN4683" s="54" t="str">
        <f t="shared" si="1032"/>
        <v>ne</v>
      </c>
      <c r="BO4683" s="54" t="str">
        <f t="shared" si="1033"/>
        <v>ne</v>
      </c>
      <c r="BP4683" s="54" t="str">
        <f t="shared" si="1033"/>
        <v>ne</v>
      </c>
      <c r="BQ4683" s="54" t="str">
        <f t="shared" si="1034"/>
        <v>ne</v>
      </c>
      <c r="BR4683" s="54" t="str">
        <f t="shared" si="1035"/>
        <v>ne</v>
      </c>
      <c r="BS4683" s="54" t="str">
        <f t="shared" si="1026"/>
        <v>ne</v>
      </c>
    </row>
    <row r="4684" spans="2:71" x14ac:dyDescent="0.2">
      <c r="B4684" s="54" t="e">
        <f>VLOOKUP(E4684,'VPS1'!$J$10:$J$29,1,FALSE)</f>
        <v>#N/A</v>
      </c>
      <c r="C4684" s="131" t="str">
        <f t="shared" si="1027"/>
        <v/>
      </c>
      <c r="D4684" s="132"/>
      <c r="E4684" s="132"/>
      <c r="F4684" s="55"/>
      <c r="G4684" s="132"/>
      <c r="H4684" s="132"/>
      <c r="I4684" s="132"/>
      <c r="J4684" s="132"/>
      <c r="K4684" s="132"/>
      <c r="L4684" s="133"/>
      <c r="M4684" s="134"/>
      <c r="N4684" s="132"/>
      <c r="O4684" s="132"/>
      <c r="P4684" s="134" t="str">
        <f t="shared" si="1028"/>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si="1029"/>
        <v>0</v>
      </c>
      <c r="BI4684" s="54">
        <f t="shared" si="1024"/>
        <v>0</v>
      </c>
      <c r="BJ4684" s="54">
        <f t="shared" si="1023"/>
        <v>0</v>
      </c>
      <c r="BK4684" s="54">
        <f t="shared" si="1025"/>
        <v>0</v>
      </c>
      <c r="BL4684" s="54">
        <f t="shared" si="1030"/>
        <v>0</v>
      </c>
      <c r="BM4684" s="54">
        <f t="shared" si="1031"/>
        <v>0</v>
      </c>
      <c r="BN4684" s="54" t="str">
        <f t="shared" si="1032"/>
        <v>ne</v>
      </c>
      <c r="BO4684" s="54" t="str">
        <f t="shared" si="1033"/>
        <v>ne</v>
      </c>
      <c r="BP4684" s="54" t="str">
        <f t="shared" si="1033"/>
        <v>ne</v>
      </c>
      <c r="BQ4684" s="54" t="str">
        <f t="shared" si="1034"/>
        <v>ne</v>
      </c>
      <c r="BR4684" s="54" t="str">
        <f t="shared" si="1035"/>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ref="BG4690:BG4753" si="1036">IF($F4690&gt;0,YEAR($F4690),)</f>
        <v>0</v>
      </c>
      <c r="BH4690" s="54">
        <f t="shared" si="1029"/>
        <v>0</v>
      </c>
      <c r="BI4690" s="54">
        <f t="shared" si="1024"/>
        <v>0</v>
      </c>
      <c r="BJ4690" s="54">
        <f t="shared" ref="BJ4690:BJ4753" si="1037">IF($AI4690&gt;0,YEAR($AI4690),)</f>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36"/>
        <v>0</v>
      </c>
      <c r="BH4691" s="54">
        <f t="shared" si="1029"/>
        <v>0</v>
      </c>
      <c r="BI4691" s="54">
        <f t="shared" si="1024"/>
        <v>0</v>
      </c>
      <c r="BJ4691" s="54">
        <f t="shared" si="1037"/>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36"/>
        <v>0</v>
      </c>
      <c r="BH4692" s="54">
        <f t="shared" si="1029"/>
        <v>0</v>
      </c>
      <c r="BI4692" s="54">
        <f t="shared" si="1024"/>
        <v>0</v>
      </c>
      <c r="BJ4692" s="54">
        <f t="shared" si="1037"/>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36"/>
        <v>0</v>
      </c>
      <c r="BH4693" s="54">
        <f t="shared" si="1029"/>
        <v>0</v>
      </c>
      <c r="BI4693" s="54">
        <f t="shared" si="1024"/>
        <v>0</v>
      </c>
      <c r="BJ4693" s="54">
        <f t="shared" si="1037"/>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36"/>
        <v>0</v>
      </c>
      <c r="BH4694" s="54">
        <f t="shared" si="1029"/>
        <v>0</v>
      </c>
      <c r="BI4694" s="54">
        <f t="shared" si="1024"/>
        <v>0</v>
      </c>
      <c r="BJ4694" s="54">
        <f t="shared" si="1037"/>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si="1036"/>
        <v>0</v>
      </c>
      <c r="BH4695" s="54">
        <f t="shared" si="1029"/>
        <v>0</v>
      </c>
      <c r="BI4695" s="54">
        <f t="shared" si="1024"/>
        <v>0</v>
      </c>
      <c r="BJ4695" s="54">
        <f t="shared" si="1037"/>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ref="BI4742:BI4805" si="1038">IF($AH4742&gt;0,YEAR($AH4742),)</f>
        <v>0</v>
      </c>
      <c r="BJ4742" s="54">
        <f t="shared" si="1037"/>
        <v>0</v>
      </c>
      <c r="BK4742" s="54">
        <f t="shared" ref="BK4742:BK4805" si="1039">IF($AJ4742&gt;0,YEAR($AJ4742),)</f>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ref="BS4742:BS4805" si="1040">IF(BK4742&gt;0,"taip","ne")</f>
        <v>ne</v>
      </c>
    </row>
    <row r="4743" spans="2:71" x14ac:dyDescent="0.2">
      <c r="B4743" s="54" t="e">
        <f>VLOOKUP(E4743,'VPS1'!$J$10:$J$29,1,FALSE)</f>
        <v>#N/A</v>
      </c>
      <c r="C4743" s="131" t="str">
        <f t="shared" ref="C4743:C4806" si="1041">LEFT(E4743,4)</f>
        <v/>
      </c>
      <c r="D4743" s="132"/>
      <c r="E4743" s="132"/>
      <c r="F4743" s="55"/>
      <c r="G4743" s="132"/>
      <c r="H4743" s="132"/>
      <c r="I4743" s="132"/>
      <c r="J4743" s="132"/>
      <c r="K4743" s="132"/>
      <c r="L4743" s="133"/>
      <c r="M4743" s="134"/>
      <c r="N4743" s="132"/>
      <c r="O4743" s="132"/>
      <c r="P4743" s="134" t="str">
        <f t="shared" ref="P4743:Q4806" si="1042">IF($N4743="fizinis asmuo","užpildykite","nepildyti")</f>
        <v>nepildyti</v>
      </c>
      <c r="Q4743" s="135" t="str">
        <f t="shared" si="1042"/>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ref="BH4743:BH4806" si="1043">IF($AF4743&gt;0,YEAR($AF4743),)</f>
        <v>0</v>
      </c>
      <c r="BI4743" s="54">
        <f t="shared" si="1038"/>
        <v>0</v>
      </c>
      <c r="BJ4743" s="54">
        <f t="shared" si="1037"/>
        <v>0</v>
      </c>
      <c r="BK4743" s="54">
        <f t="shared" si="1039"/>
        <v>0</v>
      </c>
      <c r="BL4743" s="54">
        <f t="shared" ref="BL4743:BL4806" si="1044">IF($AK4743&gt;0,$AK4743,)</f>
        <v>0</v>
      </c>
      <c r="BM4743" s="54">
        <f t="shared" ref="BM4743:BM4806" si="1045">IF($AL4743&gt;0,$AL4743,)</f>
        <v>0</v>
      </c>
      <c r="BN4743" s="54" t="str">
        <f t="shared" ref="BN4743:BN4806" si="1046">IF(BH4743&gt;0,"taip","ne")</f>
        <v>ne</v>
      </c>
      <c r="BO4743" s="54" t="str">
        <f t="shared" ref="BO4743:BP4806" si="1047">IF(BI4743&gt;0,"taip","ne")</f>
        <v>ne</v>
      </c>
      <c r="BP4743" s="54" t="str">
        <f t="shared" si="1047"/>
        <v>ne</v>
      </c>
      <c r="BQ4743" s="54" t="str">
        <f t="shared" ref="BQ4743:BQ4806" si="1048">IF(BL4743&gt;0,"taip","ne")</f>
        <v>ne</v>
      </c>
      <c r="BR4743" s="54" t="str">
        <f t="shared" ref="BR4743:BR4806" si="1049">IF(BM4743&gt;0,"taip","ne")</f>
        <v>ne</v>
      </c>
      <c r="BS4743" s="54" t="str">
        <f t="shared" si="1040"/>
        <v>ne</v>
      </c>
    </row>
    <row r="4744" spans="2:71" x14ac:dyDescent="0.2">
      <c r="B4744" s="54" t="e">
        <f>VLOOKUP(E4744,'VPS1'!$J$10:$J$29,1,FALSE)</f>
        <v>#N/A</v>
      </c>
      <c r="C4744" s="131" t="str">
        <f t="shared" si="1041"/>
        <v/>
      </c>
      <c r="D4744" s="132"/>
      <c r="E4744" s="132"/>
      <c r="F4744" s="55"/>
      <c r="G4744" s="132"/>
      <c r="H4744" s="132"/>
      <c r="I4744" s="132"/>
      <c r="J4744" s="132"/>
      <c r="K4744" s="132"/>
      <c r="L4744" s="133"/>
      <c r="M4744" s="134"/>
      <c r="N4744" s="132"/>
      <c r="O4744" s="132"/>
      <c r="P4744" s="134" t="str">
        <f t="shared" si="1042"/>
        <v>nepildyti</v>
      </c>
      <c r="Q4744" s="135" t="str">
        <f t="shared" si="1042"/>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43"/>
        <v>0</v>
      </c>
      <c r="BI4744" s="54">
        <f t="shared" si="1038"/>
        <v>0</v>
      </c>
      <c r="BJ4744" s="54">
        <f t="shared" si="1037"/>
        <v>0</v>
      </c>
      <c r="BK4744" s="54">
        <f t="shared" si="1039"/>
        <v>0</v>
      </c>
      <c r="BL4744" s="54">
        <f t="shared" si="1044"/>
        <v>0</v>
      </c>
      <c r="BM4744" s="54">
        <f t="shared" si="1045"/>
        <v>0</v>
      </c>
      <c r="BN4744" s="54" t="str">
        <f t="shared" si="1046"/>
        <v>ne</v>
      </c>
      <c r="BO4744" s="54" t="str">
        <f t="shared" si="1047"/>
        <v>ne</v>
      </c>
      <c r="BP4744" s="54" t="str">
        <f t="shared" si="1047"/>
        <v>ne</v>
      </c>
      <c r="BQ4744" s="54" t="str">
        <f t="shared" si="1048"/>
        <v>ne</v>
      </c>
      <c r="BR4744" s="54" t="str">
        <f t="shared" si="1049"/>
        <v>ne</v>
      </c>
      <c r="BS4744" s="54" t="str">
        <f t="shared" si="1040"/>
        <v>ne</v>
      </c>
    </row>
    <row r="4745" spans="2:71" x14ac:dyDescent="0.2">
      <c r="B4745" s="54" t="e">
        <f>VLOOKUP(E4745,'VPS1'!$J$10:$J$29,1,FALSE)</f>
        <v>#N/A</v>
      </c>
      <c r="C4745" s="131" t="str">
        <f t="shared" si="1041"/>
        <v/>
      </c>
      <c r="D4745" s="132"/>
      <c r="E4745" s="132"/>
      <c r="F4745" s="55"/>
      <c r="G4745" s="132"/>
      <c r="H4745" s="132"/>
      <c r="I4745" s="132"/>
      <c r="J4745" s="132"/>
      <c r="K4745" s="132"/>
      <c r="L4745" s="133"/>
      <c r="M4745" s="134"/>
      <c r="N4745" s="132"/>
      <c r="O4745" s="132"/>
      <c r="P4745" s="134" t="str">
        <f t="shared" si="1042"/>
        <v>nepildyti</v>
      </c>
      <c r="Q4745" s="135" t="str">
        <f t="shared" si="1042"/>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43"/>
        <v>0</v>
      </c>
      <c r="BI4745" s="54">
        <f t="shared" si="1038"/>
        <v>0</v>
      </c>
      <c r="BJ4745" s="54">
        <f t="shared" si="1037"/>
        <v>0</v>
      </c>
      <c r="BK4745" s="54">
        <f t="shared" si="1039"/>
        <v>0</v>
      </c>
      <c r="BL4745" s="54">
        <f t="shared" si="1044"/>
        <v>0</v>
      </c>
      <c r="BM4745" s="54">
        <f t="shared" si="1045"/>
        <v>0</v>
      </c>
      <c r="BN4745" s="54" t="str">
        <f t="shared" si="1046"/>
        <v>ne</v>
      </c>
      <c r="BO4745" s="54" t="str">
        <f t="shared" si="1047"/>
        <v>ne</v>
      </c>
      <c r="BP4745" s="54" t="str">
        <f t="shared" si="1047"/>
        <v>ne</v>
      </c>
      <c r="BQ4745" s="54" t="str">
        <f t="shared" si="1048"/>
        <v>ne</v>
      </c>
      <c r="BR4745" s="54" t="str">
        <f t="shared" si="1049"/>
        <v>ne</v>
      </c>
      <c r="BS4745" s="54" t="str">
        <f t="shared" si="1040"/>
        <v>ne</v>
      </c>
    </row>
    <row r="4746" spans="2:71" x14ac:dyDescent="0.2">
      <c r="B4746" s="54" t="e">
        <f>VLOOKUP(E4746,'VPS1'!$J$10:$J$29,1,FALSE)</f>
        <v>#N/A</v>
      </c>
      <c r="C4746" s="131" t="str">
        <f t="shared" si="1041"/>
        <v/>
      </c>
      <c r="D4746" s="132"/>
      <c r="E4746" s="132"/>
      <c r="F4746" s="55"/>
      <c r="G4746" s="132"/>
      <c r="H4746" s="132"/>
      <c r="I4746" s="132"/>
      <c r="J4746" s="132"/>
      <c r="K4746" s="132"/>
      <c r="L4746" s="133"/>
      <c r="M4746" s="134"/>
      <c r="N4746" s="132"/>
      <c r="O4746" s="132"/>
      <c r="P4746" s="134" t="str">
        <f t="shared" si="1042"/>
        <v>nepildyti</v>
      </c>
      <c r="Q4746" s="135" t="str">
        <f t="shared" si="1042"/>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43"/>
        <v>0</v>
      </c>
      <c r="BI4746" s="54">
        <f t="shared" si="1038"/>
        <v>0</v>
      </c>
      <c r="BJ4746" s="54">
        <f t="shared" si="1037"/>
        <v>0</v>
      </c>
      <c r="BK4746" s="54">
        <f t="shared" si="1039"/>
        <v>0</v>
      </c>
      <c r="BL4746" s="54">
        <f t="shared" si="1044"/>
        <v>0</v>
      </c>
      <c r="BM4746" s="54">
        <f t="shared" si="1045"/>
        <v>0</v>
      </c>
      <c r="BN4746" s="54" t="str">
        <f t="shared" si="1046"/>
        <v>ne</v>
      </c>
      <c r="BO4746" s="54" t="str">
        <f t="shared" si="1047"/>
        <v>ne</v>
      </c>
      <c r="BP4746" s="54" t="str">
        <f t="shared" si="1047"/>
        <v>ne</v>
      </c>
      <c r="BQ4746" s="54" t="str">
        <f t="shared" si="1048"/>
        <v>ne</v>
      </c>
      <c r="BR4746" s="54" t="str">
        <f t="shared" si="1049"/>
        <v>ne</v>
      </c>
      <c r="BS4746" s="54" t="str">
        <f t="shared" si="1040"/>
        <v>ne</v>
      </c>
    </row>
    <row r="4747" spans="2:71" x14ac:dyDescent="0.2">
      <c r="B4747" s="54" t="e">
        <f>VLOOKUP(E4747,'VPS1'!$J$10:$J$29,1,FALSE)</f>
        <v>#N/A</v>
      </c>
      <c r="C4747" s="131" t="str">
        <f t="shared" si="1041"/>
        <v/>
      </c>
      <c r="D4747" s="132"/>
      <c r="E4747" s="132"/>
      <c r="F4747" s="55"/>
      <c r="G4747" s="132"/>
      <c r="H4747" s="132"/>
      <c r="I4747" s="132"/>
      <c r="J4747" s="132"/>
      <c r="K4747" s="132"/>
      <c r="L4747" s="133"/>
      <c r="M4747" s="134"/>
      <c r="N4747" s="132"/>
      <c r="O4747" s="132"/>
      <c r="P4747" s="134" t="str">
        <f t="shared" si="1042"/>
        <v>nepildyti</v>
      </c>
      <c r="Q4747" s="135" t="str">
        <f t="shared" si="1042"/>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43"/>
        <v>0</v>
      </c>
      <c r="BI4747" s="54">
        <f t="shared" si="1038"/>
        <v>0</v>
      </c>
      <c r="BJ4747" s="54">
        <f t="shared" si="1037"/>
        <v>0</v>
      </c>
      <c r="BK4747" s="54">
        <f t="shared" si="1039"/>
        <v>0</v>
      </c>
      <c r="BL4747" s="54">
        <f t="shared" si="1044"/>
        <v>0</v>
      </c>
      <c r="BM4747" s="54">
        <f t="shared" si="1045"/>
        <v>0</v>
      </c>
      <c r="BN4747" s="54" t="str">
        <f t="shared" si="1046"/>
        <v>ne</v>
      </c>
      <c r="BO4747" s="54" t="str">
        <f t="shared" si="1047"/>
        <v>ne</v>
      </c>
      <c r="BP4747" s="54" t="str">
        <f t="shared" si="1047"/>
        <v>ne</v>
      </c>
      <c r="BQ4747" s="54" t="str">
        <f t="shared" si="1048"/>
        <v>ne</v>
      </c>
      <c r="BR4747" s="54" t="str">
        <f t="shared" si="1049"/>
        <v>ne</v>
      </c>
      <c r="BS4747" s="54" t="str">
        <f t="shared" si="1040"/>
        <v>ne</v>
      </c>
    </row>
    <row r="4748" spans="2:71" x14ac:dyDescent="0.2">
      <c r="B4748" s="54" t="e">
        <f>VLOOKUP(E4748,'VPS1'!$J$10:$J$29,1,FALSE)</f>
        <v>#N/A</v>
      </c>
      <c r="C4748" s="131" t="str">
        <f t="shared" si="1041"/>
        <v/>
      </c>
      <c r="D4748" s="132"/>
      <c r="E4748" s="132"/>
      <c r="F4748" s="55"/>
      <c r="G4748" s="132"/>
      <c r="H4748" s="132"/>
      <c r="I4748" s="132"/>
      <c r="J4748" s="132"/>
      <c r="K4748" s="132"/>
      <c r="L4748" s="133"/>
      <c r="M4748" s="134"/>
      <c r="N4748" s="132"/>
      <c r="O4748" s="132"/>
      <c r="P4748" s="134" t="str">
        <f t="shared" si="1042"/>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si="1043"/>
        <v>0</v>
      </c>
      <c r="BI4748" s="54">
        <f t="shared" si="1038"/>
        <v>0</v>
      </c>
      <c r="BJ4748" s="54">
        <f t="shared" si="1037"/>
        <v>0</v>
      </c>
      <c r="BK4748" s="54">
        <f t="shared" si="1039"/>
        <v>0</v>
      </c>
      <c r="BL4748" s="54">
        <f t="shared" si="1044"/>
        <v>0</v>
      </c>
      <c r="BM4748" s="54">
        <f t="shared" si="1045"/>
        <v>0</v>
      </c>
      <c r="BN4748" s="54" t="str">
        <f t="shared" si="1046"/>
        <v>ne</v>
      </c>
      <c r="BO4748" s="54" t="str">
        <f t="shared" si="1047"/>
        <v>ne</v>
      </c>
      <c r="BP4748" s="54" t="str">
        <f t="shared" si="1047"/>
        <v>ne</v>
      </c>
      <c r="BQ4748" s="54" t="str">
        <f t="shared" si="1048"/>
        <v>ne</v>
      </c>
      <c r="BR4748" s="54" t="str">
        <f t="shared" si="1049"/>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ref="BG4754:BG4817" si="1050">IF($F4754&gt;0,YEAR($F4754),)</f>
        <v>0</v>
      </c>
      <c r="BH4754" s="54">
        <f t="shared" si="1043"/>
        <v>0</v>
      </c>
      <c r="BI4754" s="54">
        <f t="shared" si="1038"/>
        <v>0</v>
      </c>
      <c r="BJ4754" s="54">
        <f t="shared" ref="BJ4754:BJ4817" si="1051">IF($AI4754&gt;0,YEAR($AI4754),)</f>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50"/>
        <v>0</v>
      </c>
      <c r="BH4755" s="54">
        <f t="shared" si="1043"/>
        <v>0</v>
      </c>
      <c r="BI4755" s="54">
        <f t="shared" si="1038"/>
        <v>0</v>
      </c>
      <c r="BJ4755" s="54">
        <f t="shared" si="1051"/>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50"/>
        <v>0</v>
      </c>
      <c r="BH4756" s="54">
        <f t="shared" si="1043"/>
        <v>0</v>
      </c>
      <c r="BI4756" s="54">
        <f t="shared" si="1038"/>
        <v>0</v>
      </c>
      <c r="BJ4756" s="54">
        <f t="shared" si="1051"/>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50"/>
        <v>0</v>
      </c>
      <c r="BH4757" s="54">
        <f t="shared" si="1043"/>
        <v>0</v>
      </c>
      <c r="BI4757" s="54">
        <f t="shared" si="1038"/>
        <v>0</v>
      </c>
      <c r="BJ4757" s="54">
        <f t="shared" si="1051"/>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50"/>
        <v>0</v>
      </c>
      <c r="BH4758" s="54">
        <f t="shared" si="1043"/>
        <v>0</v>
      </c>
      <c r="BI4758" s="54">
        <f t="shared" si="1038"/>
        <v>0</v>
      </c>
      <c r="BJ4758" s="54">
        <f t="shared" si="1051"/>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si="1050"/>
        <v>0</v>
      </c>
      <c r="BH4759" s="54">
        <f t="shared" si="1043"/>
        <v>0</v>
      </c>
      <c r="BI4759" s="54">
        <f t="shared" si="1038"/>
        <v>0</v>
      </c>
      <c r="BJ4759" s="54">
        <f t="shared" si="1051"/>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ref="BI4806:BI4855" si="1052">IF($AH4806&gt;0,YEAR($AH4806),)</f>
        <v>0</v>
      </c>
      <c r="BJ4806" s="54">
        <f t="shared" si="1051"/>
        <v>0</v>
      </c>
      <c r="BK4806" s="54">
        <f t="shared" ref="BK4806:BK4855" si="1053">IF($AJ4806&gt;0,YEAR($AJ4806),)</f>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ref="BS4806:BS4855" si="1054">IF(BK4806&gt;0,"taip","ne")</f>
        <v>ne</v>
      </c>
    </row>
    <row r="4807" spans="2:71" x14ac:dyDescent="0.2">
      <c r="B4807" s="54" t="e">
        <f>VLOOKUP(E4807,'VPS1'!$J$10:$J$29,1,FALSE)</f>
        <v>#N/A</v>
      </c>
      <c r="C4807" s="131" t="str">
        <f t="shared" ref="C4807:C4855" si="1055">LEFT(E4807,4)</f>
        <v/>
      </c>
      <c r="D4807" s="132"/>
      <c r="E4807" s="132"/>
      <c r="F4807" s="55"/>
      <c r="G4807" s="132"/>
      <c r="H4807" s="132"/>
      <c r="I4807" s="132"/>
      <c r="J4807" s="132"/>
      <c r="K4807" s="132"/>
      <c r="L4807" s="133"/>
      <c r="M4807" s="134"/>
      <c r="N4807" s="132"/>
      <c r="O4807" s="132"/>
      <c r="P4807" s="134" t="str">
        <f t="shared" ref="P4807:Q4855" si="1056">IF($N4807="fizinis asmuo","užpildykite","nepildyti")</f>
        <v>nepildyti</v>
      </c>
      <c r="Q4807" s="135" t="str">
        <f t="shared" si="1056"/>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ref="BH4807:BH4855" si="1057">IF($AF4807&gt;0,YEAR($AF4807),)</f>
        <v>0</v>
      </c>
      <c r="BI4807" s="54">
        <f t="shared" si="1052"/>
        <v>0</v>
      </c>
      <c r="BJ4807" s="54">
        <f t="shared" si="1051"/>
        <v>0</v>
      </c>
      <c r="BK4807" s="54">
        <f t="shared" si="1053"/>
        <v>0</v>
      </c>
      <c r="BL4807" s="54">
        <f t="shared" ref="BL4807:BL4855" si="1058">IF($AK4807&gt;0,$AK4807,)</f>
        <v>0</v>
      </c>
      <c r="BM4807" s="54">
        <f t="shared" ref="BM4807:BM4855" si="1059">IF($AL4807&gt;0,$AL4807,)</f>
        <v>0</v>
      </c>
      <c r="BN4807" s="54" t="str">
        <f t="shared" ref="BN4807:BN4855" si="1060">IF(BH4807&gt;0,"taip","ne")</f>
        <v>ne</v>
      </c>
      <c r="BO4807" s="54" t="str">
        <f t="shared" ref="BO4807:BP4855" si="1061">IF(BI4807&gt;0,"taip","ne")</f>
        <v>ne</v>
      </c>
      <c r="BP4807" s="54" t="str">
        <f t="shared" si="1061"/>
        <v>ne</v>
      </c>
      <c r="BQ4807" s="54" t="str">
        <f t="shared" ref="BQ4807:BQ4855" si="1062">IF(BL4807&gt;0,"taip","ne")</f>
        <v>ne</v>
      </c>
      <c r="BR4807" s="54" t="str">
        <f t="shared" ref="BR4807:BR4855" si="1063">IF(BM4807&gt;0,"taip","ne")</f>
        <v>ne</v>
      </c>
      <c r="BS4807" s="54" t="str">
        <f t="shared" si="1054"/>
        <v>ne</v>
      </c>
    </row>
    <row r="4808" spans="2:71" x14ac:dyDescent="0.2">
      <c r="B4808" s="54" t="e">
        <f>VLOOKUP(E4808,'VPS1'!$J$10:$J$29,1,FALSE)</f>
        <v>#N/A</v>
      </c>
      <c r="C4808" s="131" t="str">
        <f t="shared" si="1055"/>
        <v/>
      </c>
      <c r="D4808" s="132"/>
      <c r="E4808" s="132"/>
      <c r="F4808" s="55"/>
      <c r="G4808" s="132"/>
      <c r="H4808" s="132"/>
      <c r="I4808" s="132"/>
      <c r="J4808" s="132"/>
      <c r="K4808" s="132"/>
      <c r="L4808" s="133"/>
      <c r="M4808" s="134"/>
      <c r="N4808" s="132"/>
      <c r="O4808" s="132"/>
      <c r="P4808" s="134" t="str">
        <f t="shared" si="1056"/>
        <v>nepildyti</v>
      </c>
      <c r="Q4808" s="135" t="str">
        <f t="shared" si="1056"/>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57"/>
        <v>0</v>
      </c>
      <c r="BI4808" s="54">
        <f t="shared" si="1052"/>
        <v>0</v>
      </c>
      <c r="BJ4808" s="54">
        <f t="shared" si="1051"/>
        <v>0</v>
      </c>
      <c r="BK4808" s="54">
        <f t="shared" si="1053"/>
        <v>0</v>
      </c>
      <c r="BL4808" s="54">
        <f t="shared" si="1058"/>
        <v>0</v>
      </c>
      <c r="BM4808" s="54">
        <f t="shared" si="1059"/>
        <v>0</v>
      </c>
      <c r="BN4808" s="54" t="str">
        <f t="shared" si="1060"/>
        <v>ne</v>
      </c>
      <c r="BO4808" s="54" t="str">
        <f t="shared" si="1061"/>
        <v>ne</v>
      </c>
      <c r="BP4808" s="54" t="str">
        <f t="shared" si="1061"/>
        <v>ne</v>
      </c>
      <c r="BQ4808" s="54" t="str">
        <f t="shared" si="1062"/>
        <v>ne</v>
      </c>
      <c r="BR4808" s="54" t="str">
        <f t="shared" si="1063"/>
        <v>ne</v>
      </c>
      <c r="BS4808" s="54" t="str">
        <f t="shared" si="1054"/>
        <v>ne</v>
      </c>
    </row>
    <row r="4809" spans="2:71" x14ac:dyDescent="0.2">
      <c r="B4809" s="54" t="e">
        <f>VLOOKUP(E4809,'VPS1'!$J$10:$J$29,1,FALSE)</f>
        <v>#N/A</v>
      </c>
      <c r="C4809" s="131" t="str">
        <f t="shared" si="1055"/>
        <v/>
      </c>
      <c r="D4809" s="132"/>
      <c r="E4809" s="132"/>
      <c r="F4809" s="55"/>
      <c r="G4809" s="132"/>
      <c r="H4809" s="132"/>
      <c r="I4809" s="132"/>
      <c r="J4809" s="132"/>
      <c r="K4809" s="132"/>
      <c r="L4809" s="133"/>
      <c r="M4809" s="134"/>
      <c r="N4809" s="132"/>
      <c r="O4809" s="132"/>
      <c r="P4809" s="134" t="str">
        <f t="shared" si="1056"/>
        <v>nepildyti</v>
      </c>
      <c r="Q4809" s="135" t="str">
        <f t="shared" si="1056"/>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57"/>
        <v>0</v>
      </c>
      <c r="BI4809" s="54">
        <f t="shared" si="1052"/>
        <v>0</v>
      </c>
      <c r="BJ4809" s="54">
        <f t="shared" si="1051"/>
        <v>0</v>
      </c>
      <c r="BK4809" s="54">
        <f t="shared" si="1053"/>
        <v>0</v>
      </c>
      <c r="BL4809" s="54">
        <f t="shared" si="1058"/>
        <v>0</v>
      </c>
      <c r="BM4809" s="54">
        <f t="shared" si="1059"/>
        <v>0</v>
      </c>
      <c r="BN4809" s="54" t="str">
        <f t="shared" si="1060"/>
        <v>ne</v>
      </c>
      <c r="BO4809" s="54" t="str">
        <f t="shared" si="1061"/>
        <v>ne</v>
      </c>
      <c r="BP4809" s="54" t="str">
        <f t="shared" si="1061"/>
        <v>ne</v>
      </c>
      <c r="BQ4809" s="54" t="str">
        <f t="shared" si="1062"/>
        <v>ne</v>
      </c>
      <c r="BR4809" s="54" t="str">
        <f t="shared" si="1063"/>
        <v>ne</v>
      </c>
      <c r="BS4809" s="54" t="str">
        <f t="shared" si="1054"/>
        <v>ne</v>
      </c>
    </row>
    <row r="4810" spans="2:71" x14ac:dyDescent="0.2">
      <c r="B4810" s="54" t="e">
        <f>VLOOKUP(E4810,'VPS1'!$J$10:$J$29,1,FALSE)</f>
        <v>#N/A</v>
      </c>
      <c r="C4810" s="131" t="str">
        <f t="shared" si="1055"/>
        <v/>
      </c>
      <c r="D4810" s="132"/>
      <c r="E4810" s="132"/>
      <c r="F4810" s="55"/>
      <c r="G4810" s="132"/>
      <c r="H4810" s="132"/>
      <c r="I4810" s="132"/>
      <c r="J4810" s="132"/>
      <c r="K4810" s="132"/>
      <c r="L4810" s="133"/>
      <c r="M4810" s="134"/>
      <c r="N4810" s="132"/>
      <c r="O4810" s="132"/>
      <c r="P4810" s="134" t="str">
        <f t="shared" si="1056"/>
        <v>nepildyti</v>
      </c>
      <c r="Q4810" s="135" t="str">
        <f t="shared" si="1056"/>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57"/>
        <v>0</v>
      </c>
      <c r="BI4810" s="54">
        <f t="shared" si="1052"/>
        <v>0</v>
      </c>
      <c r="BJ4810" s="54">
        <f t="shared" si="1051"/>
        <v>0</v>
      </c>
      <c r="BK4810" s="54">
        <f t="shared" si="1053"/>
        <v>0</v>
      </c>
      <c r="BL4810" s="54">
        <f t="shared" si="1058"/>
        <v>0</v>
      </c>
      <c r="BM4810" s="54">
        <f t="shared" si="1059"/>
        <v>0</v>
      </c>
      <c r="BN4810" s="54" t="str">
        <f t="shared" si="1060"/>
        <v>ne</v>
      </c>
      <c r="BO4810" s="54" t="str">
        <f t="shared" si="1061"/>
        <v>ne</v>
      </c>
      <c r="BP4810" s="54" t="str">
        <f t="shared" si="1061"/>
        <v>ne</v>
      </c>
      <c r="BQ4810" s="54" t="str">
        <f t="shared" si="1062"/>
        <v>ne</v>
      </c>
      <c r="BR4810" s="54" t="str">
        <f t="shared" si="1063"/>
        <v>ne</v>
      </c>
      <c r="BS4810" s="54" t="str">
        <f t="shared" si="1054"/>
        <v>ne</v>
      </c>
    </row>
    <row r="4811" spans="2:71" x14ac:dyDescent="0.2">
      <c r="B4811" s="54" t="e">
        <f>VLOOKUP(E4811,'VPS1'!$J$10:$J$29,1,FALSE)</f>
        <v>#N/A</v>
      </c>
      <c r="C4811" s="131" t="str">
        <f t="shared" si="1055"/>
        <v/>
      </c>
      <c r="D4811" s="132"/>
      <c r="E4811" s="132"/>
      <c r="F4811" s="55"/>
      <c r="G4811" s="132"/>
      <c r="H4811" s="132"/>
      <c r="I4811" s="132"/>
      <c r="J4811" s="132"/>
      <c r="K4811" s="132"/>
      <c r="L4811" s="133"/>
      <c r="M4811" s="134"/>
      <c r="N4811" s="132"/>
      <c r="O4811" s="132"/>
      <c r="P4811" s="134" t="str">
        <f t="shared" si="1056"/>
        <v>nepildyti</v>
      </c>
      <c r="Q4811" s="135" t="str">
        <f t="shared" si="1056"/>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57"/>
        <v>0</v>
      </c>
      <c r="BI4811" s="54">
        <f t="shared" si="1052"/>
        <v>0</v>
      </c>
      <c r="BJ4811" s="54">
        <f t="shared" si="1051"/>
        <v>0</v>
      </c>
      <c r="BK4811" s="54">
        <f t="shared" si="1053"/>
        <v>0</v>
      </c>
      <c r="BL4811" s="54">
        <f t="shared" si="1058"/>
        <v>0</v>
      </c>
      <c r="BM4811" s="54">
        <f t="shared" si="1059"/>
        <v>0</v>
      </c>
      <c r="BN4811" s="54" t="str">
        <f t="shared" si="1060"/>
        <v>ne</v>
      </c>
      <c r="BO4811" s="54" t="str">
        <f t="shared" si="1061"/>
        <v>ne</v>
      </c>
      <c r="BP4811" s="54" t="str">
        <f t="shared" si="1061"/>
        <v>ne</v>
      </c>
      <c r="BQ4811" s="54" t="str">
        <f t="shared" si="1062"/>
        <v>ne</v>
      </c>
      <c r="BR4811" s="54" t="str">
        <f t="shared" si="1063"/>
        <v>ne</v>
      </c>
      <c r="BS4811" s="54" t="str">
        <f t="shared" si="1054"/>
        <v>ne</v>
      </c>
    </row>
    <row r="4812" spans="2:71" x14ac:dyDescent="0.2">
      <c r="B4812" s="54" t="e">
        <f>VLOOKUP(E4812,'VPS1'!$J$10:$J$29,1,FALSE)</f>
        <v>#N/A</v>
      </c>
      <c r="C4812" s="131" t="str">
        <f t="shared" si="1055"/>
        <v/>
      </c>
      <c r="D4812" s="132"/>
      <c r="E4812" s="132"/>
      <c r="F4812" s="55"/>
      <c r="G4812" s="132"/>
      <c r="H4812" s="132"/>
      <c r="I4812" s="132"/>
      <c r="J4812" s="132"/>
      <c r="K4812" s="132"/>
      <c r="L4812" s="133"/>
      <c r="M4812" s="134"/>
      <c r="N4812" s="132"/>
      <c r="O4812" s="132"/>
      <c r="P4812" s="134" t="str">
        <f t="shared" si="1056"/>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si="1057"/>
        <v>0</v>
      </c>
      <c r="BI4812" s="54">
        <f t="shared" si="1052"/>
        <v>0</v>
      </c>
      <c r="BJ4812" s="54">
        <f t="shared" si="1051"/>
        <v>0</v>
      </c>
      <c r="BK4812" s="54">
        <f t="shared" si="1053"/>
        <v>0</v>
      </c>
      <c r="BL4812" s="54">
        <f t="shared" si="1058"/>
        <v>0</v>
      </c>
      <c r="BM4812" s="54">
        <f t="shared" si="1059"/>
        <v>0</v>
      </c>
      <c r="BN4812" s="54" t="str">
        <f t="shared" si="1060"/>
        <v>ne</v>
      </c>
      <c r="BO4812" s="54" t="str">
        <f t="shared" si="1061"/>
        <v>ne</v>
      </c>
      <c r="BP4812" s="54" t="str">
        <f t="shared" si="1061"/>
        <v>ne</v>
      </c>
      <c r="BQ4812" s="54" t="str">
        <f t="shared" si="1062"/>
        <v>ne</v>
      </c>
      <c r="BR4812" s="54" t="str">
        <f t="shared" si="1063"/>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ref="BG4818:BG4855" si="1064">IF($F4818&gt;0,YEAR($F4818),)</f>
        <v>0</v>
      </c>
      <c r="BH4818" s="54">
        <f t="shared" si="1057"/>
        <v>0</v>
      </c>
      <c r="BI4818" s="54">
        <f t="shared" si="1052"/>
        <v>0</v>
      </c>
      <c r="BJ4818" s="54">
        <f t="shared" ref="BJ4818:BJ4855" si="1065">IF($AI4818&gt;0,YEAR($AI4818),)</f>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64"/>
        <v>0</v>
      </c>
      <c r="BH4819" s="54">
        <f t="shared" si="1057"/>
        <v>0</v>
      </c>
      <c r="BI4819" s="54">
        <f t="shared" si="1052"/>
        <v>0</v>
      </c>
      <c r="BJ4819" s="54">
        <f t="shared" si="1065"/>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64"/>
        <v>0</v>
      </c>
      <c r="BH4820" s="54">
        <f t="shared" si="1057"/>
        <v>0</v>
      </c>
      <c r="BI4820" s="54">
        <f t="shared" si="1052"/>
        <v>0</v>
      </c>
      <c r="BJ4820" s="54">
        <f t="shared" si="1065"/>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64"/>
        <v>0</v>
      </c>
      <c r="BH4821" s="54">
        <f t="shared" si="1057"/>
        <v>0</v>
      </c>
      <c r="BI4821" s="54">
        <f t="shared" si="1052"/>
        <v>0</v>
      </c>
      <c r="BJ4821" s="54">
        <f t="shared" si="1065"/>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64"/>
        <v>0</v>
      </c>
      <c r="BH4822" s="54">
        <f t="shared" si="1057"/>
        <v>0</v>
      </c>
      <c r="BI4822" s="54">
        <f t="shared" si="1052"/>
        <v>0</v>
      </c>
      <c r="BJ4822" s="54">
        <f t="shared" si="1065"/>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si="1064"/>
        <v>0</v>
      </c>
      <c r="BH4823" s="54">
        <f t="shared" si="1057"/>
        <v>0</v>
      </c>
      <c r="BI4823" s="54">
        <f t="shared" si="1052"/>
        <v>0</v>
      </c>
      <c r="BJ4823" s="54">
        <f t="shared" si="1065"/>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AF4856" s="132"/>
    </row>
    <row r="4857" spans="2:71" x14ac:dyDescent="0.2">
      <c r="AF4857" s="132"/>
    </row>
    <row r="4858" spans="2:71" x14ac:dyDescent="0.2">
      <c r="AF4858" s="132"/>
    </row>
    <row r="4859" spans="2:71" x14ac:dyDescent="0.2">
      <c r="AF4859" s="132"/>
    </row>
    <row r="4860" spans="2:71" x14ac:dyDescent="0.2">
      <c r="AF4860" s="132"/>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sheetData>
  <mergeCells count="2">
    <mergeCell ref="R5:AC5"/>
    <mergeCell ref="AM5:BF5"/>
  </mergeCells>
  <phoneticPr fontId="20" type="noConversion"/>
  <dataValidations count="10">
    <dataValidation type="decimal" allowBlank="1" showInputMessage="1" showErrorMessage="1" sqref="AG42:AG4855 L11:L4855 AG11:AG39" xr:uid="{00000000-0002-0000-0700-000001000000}">
      <formula1>0</formula1>
      <formula2>300000</formula2>
    </dataValidation>
    <dataValidation type="decimal" allowBlank="1" showInputMessage="1" showErrorMessage="1" errorTitle="Netinkama reikšmė" error="Galima reikšmė nuo 0,25 iki 30" promptTitle="Darbo vietos" prompt="Galima reikšmė nuo 0,1 iki 30" sqref="AO47:AO4855 AY47:AY4855" xr:uid="{00000000-0002-0000-0700-000004000000}">
      <formula1>0.1</formula1>
      <formula2>30</formula2>
    </dataValidation>
    <dataValidation type="decimal" allowBlank="1" showInputMessage="1" showErrorMessage="1" sqref="AE11:AE4855" xr:uid="{00000000-0002-0000-0700-000000000000}">
      <formula1>0</formula1>
      <formula2>100</formula2>
    </dataValidation>
    <dataValidation type="date" allowBlank="1" showInputMessage="1" showErrorMessage="1" sqref="F11:F4855"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46 AY11:AY46" xr:uid="{00000000-0002-0000-0700-000003000000}">
      <formula1>0.25</formula1>
      <formula2>30</formula2>
    </dataValidation>
    <dataValidation type="date" allowBlank="1" showInputMessage="1" showErrorMessage="1" sqref="AH11:AJ4855"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55 AW11:AX4855"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55 AZ11:BD4855" xr:uid="{00000000-0002-0000-0700-000007000000}"/>
    <dataValidation type="decimal" allowBlank="1" showInputMessage="1" showErrorMessage="1" errorTitle="Netinkama reikšmė" error="Galima reikšmė nuo 0,25 iki 30" prompt="Galima reikšmė nuo 1 iki 100 000" sqref="AU11:AV4855 BE11:BF4855" xr:uid="{00000000-0002-0000-0700-000008000000}">
      <formula1>1</formula1>
      <formula2>100000</formula2>
    </dataValidation>
    <dataValidation type="date" allowBlank="1" showInputMessage="1" showErrorMessage="1" sqref="AF11:AF6145"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H10" sqref="H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1" t="s">
        <v>613</v>
      </c>
      <c r="C3" s="329" t="s">
        <v>33</v>
      </c>
      <c r="D3" s="190"/>
      <c r="E3" s="190"/>
      <c r="F3" s="190"/>
      <c r="G3" s="115"/>
      <c r="H3" s="190"/>
      <c r="I3" s="190"/>
      <c r="J3" s="190"/>
    </row>
    <row r="4" spans="2:10" x14ac:dyDescent="0.3">
      <c r="B4" s="331" t="s">
        <v>615</v>
      </c>
      <c r="C4" s="329"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1102920</v>
      </c>
      <c r="H9" s="195">
        <f>SUM(H10:H29)</f>
        <v>7</v>
      </c>
      <c r="I9" s="194">
        <f>SUM(I10:I29)</f>
        <v>902057</v>
      </c>
      <c r="J9" s="196">
        <f>IF(G9&gt;0,I9/$H9*100,0)</f>
        <v>12886528.571428571</v>
      </c>
    </row>
    <row r="10" spans="2:10" x14ac:dyDescent="0.3">
      <c r="B10" s="10" t="s">
        <v>12</v>
      </c>
      <c r="C10" s="241" t="str">
        <f>'VPS1'!C10</f>
        <v>KALV</v>
      </c>
      <c r="D10" s="213" t="str">
        <f>'VPS1'!D10</f>
        <v>Vaikų ir senjorų dienos užimtumo paslaugų plėtra</v>
      </c>
      <c r="E10" s="54" t="str">
        <f>'VPS1'!J10</f>
        <v>KALV-LEADER-20VVG-08-01</v>
      </c>
      <c r="F10" s="54" t="str">
        <f>'VPS1'!L10</f>
        <v>EŽŪFKP</v>
      </c>
      <c r="G10" s="198">
        <f>'VPS1'!G10</f>
        <v>150000</v>
      </c>
      <c r="H10" s="199">
        <f>VLOOKUP($B10,'D2'!B9:J28,7,FALSE)</f>
        <v>1</v>
      </c>
      <c r="I10" s="198">
        <f>VLOOKUP($B10,'D2'!B9:J28,8,FALSE)</f>
        <v>75000</v>
      </c>
      <c r="J10" s="200">
        <f>IF(G10&gt;0,I10/$G10*100,0)</f>
        <v>50</v>
      </c>
    </row>
    <row r="11" spans="2:10" x14ac:dyDescent="0.3">
      <c r="B11" s="10" t="s">
        <v>16</v>
      </c>
      <c r="C11" s="241" t="str">
        <f>'VPS1'!C11</f>
        <v>KALV</v>
      </c>
      <c r="D11" s="213" t="str">
        <f>'VPS1'!D11</f>
        <v>Turizmo organizavimo gerinimas</v>
      </c>
      <c r="E11" s="54" t="str">
        <f>'VPS1'!J11</f>
        <v>KALV-LEADER-20VVG-08-02</v>
      </c>
      <c r="F11" s="54" t="str">
        <f>'VPS1'!L11</f>
        <v>EŽŪFKP</v>
      </c>
      <c r="G11" s="198">
        <f>'VPS1'!G11</f>
        <v>100000</v>
      </c>
      <c r="H11" s="199">
        <f>VLOOKUP($B11,'D2'!B10:J29,7,FALSE)</f>
        <v>0</v>
      </c>
      <c r="I11" s="198">
        <f>VLOOKUP($B11,'D2'!B10:J29,8,FALSE)</f>
        <v>0</v>
      </c>
      <c r="J11" s="200">
        <f t="shared" ref="J11:J29" si="0">IF(G11&gt;0,I11/$G11*100,0)</f>
        <v>0</v>
      </c>
    </row>
    <row r="12" spans="2:10" x14ac:dyDescent="0.3">
      <c r="B12" s="10" t="s">
        <v>19</v>
      </c>
      <c r="C12" s="241" t="str">
        <f>'VPS1'!C12</f>
        <v>KALV</v>
      </c>
      <c r="D12" s="213" t="str">
        <f>'VPS1'!D12</f>
        <v>Ne žemės ūkio verslo kūrimas ir plėtra</v>
      </c>
      <c r="E12" s="54" t="str">
        <f>'VPS1'!J12</f>
        <v>KALV-LEADER-20VVG-03-03</v>
      </c>
      <c r="F12" s="54" t="str">
        <f>'VPS1'!L12</f>
        <v>EŽŪFKP</v>
      </c>
      <c r="G12" s="198">
        <f>'VPS1'!G12</f>
        <v>600000</v>
      </c>
      <c r="H12" s="199">
        <f>VLOOKUP($B12,'D2'!B11:J30,7,FALSE)</f>
        <v>3</v>
      </c>
      <c r="I12" s="198">
        <f>VLOOKUP($B12,'D2'!B11:J30,8,FALSE)</f>
        <v>704721</v>
      </c>
      <c r="J12" s="200">
        <f t="shared" si="0"/>
        <v>117.45350000000001</v>
      </c>
    </row>
    <row r="13" spans="2:10" x14ac:dyDescent="0.3">
      <c r="B13" s="10" t="s">
        <v>22</v>
      </c>
      <c r="C13" s="241" t="str">
        <f>'VPS1'!C13</f>
        <v>KALV</v>
      </c>
      <c r="D13" s="213" t="str">
        <f>'VPS1'!D13</f>
        <v>Bendruomeninio verslo kūrimas ir plėtra</v>
      </c>
      <c r="E13" s="54" t="str">
        <f>'VPS1'!J13</f>
        <v>KALV-LEADER-20VVG-07-04</v>
      </c>
      <c r="F13" s="54" t="str">
        <f>'VPS1'!L13</f>
        <v>EŽŪFKP</v>
      </c>
      <c r="G13" s="198">
        <f>'VPS1'!G13</f>
        <v>100000</v>
      </c>
      <c r="H13" s="199">
        <f>VLOOKUP($B13,'D2'!B12:J31,7,FALSE)</f>
        <v>0</v>
      </c>
      <c r="I13" s="198">
        <f>VLOOKUP($B13,'D2'!B12:J31,8,FALSE)</f>
        <v>0</v>
      </c>
      <c r="J13" s="200">
        <f t="shared" si="0"/>
        <v>0</v>
      </c>
    </row>
    <row r="14" spans="2:10" x14ac:dyDescent="0.3">
      <c r="B14" s="10" t="s">
        <v>25</v>
      </c>
      <c r="C14" s="241" t="str">
        <f>'VPS1'!C14</f>
        <v>KALV</v>
      </c>
      <c r="D14" s="213" t="str">
        <f>'VPS1'!D14</f>
        <v>Bendruomeniškumo stiprinimas</v>
      </c>
      <c r="E14" s="54" t="str">
        <f>'VPS1'!J14</f>
        <v>KALV-LEADER-20VVG-09-05</v>
      </c>
      <c r="F14" s="54" t="str">
        <f>'VPS1'!L14</f>
        <v>EŽŪFKP</v>
      </c>
      <c r="G14" s="198">
        <f>'VPS1'!G14</f>
        <v>152920</v>
      </c>
      <c r="H14" s="199">
        <f>VLOOKUP($B14,'D2'!B13:J32,7,FALSE)</f>
        <v>3</v>
      </c>
      <c r="I14" s="198">
        <f>VLOOKUP($B14,'D2'!B13:J32,8,FALSE)</f>
        <v>122336</v>
      </c>
      <c r="J14" s="200">
        <f t="shared" si="0"/>
        <v>80</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Evelina Didvaliene</cp:lastModifiedBy>
  <cp:lastPrinted>2026-01-26T10:43:36Z</cp:lastPrinted>
  <dcterms:created xsi:type="dcterms:W3CDTF">2015-06-05T18:19:34Z</dcterms:created>
  <dcterms:modified xsi:type="dcterms:W3CDTF">2026-03-05T08:16:46Z</dcterms:modified>
</cp:coreProperties>
</file>